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PUTER-PBRI\OneDrive - pi.ac.th\Documents\MINT\6. งบปี 2569\1. เวียนหนังสือคำขอ 69\5. งบบุคลากร\"/>
    </mc:Choice>
  </mc:AlternateContent>
  <xr:revisionPtr revIDLastSave="0" documentId="13_ncr:1_{3D246D0F-763E-493E-8C1A-981BCC313AB0}" xr6:coauthVersionLast="47" xr6:coauthVersionMax="47" xr10:uidLastSave="{00000000-0000-0000-0000-000000000000}"/>
  <bookViews>
    <workbookView xWindow="-120" yWindow="-120" windowWidth="24240" windowHeight="13020" firstSheet="2" activeTab="3" xr2:uid="{00000000-000D-0000-FFFF-FFFF00000000}"/>
  </bookViews>
  <sheets>
    <sheet name="สรุปข้อเสนอวงเงิน " sheetId="30" state="hidden" r:id="rId1"/>
    <sheet name="รายละเอียดข้อเสนอวงเงิน" sheetId="31" state="hidden" r:id="rId2"/>
    <sheet name="(ตัวอย่าง) แบบคำขอเบื้องต้น " sheetId="40" r:id="rId3"/>
    <sheet name="แบบคำขอเบื้องต้น ปี 68" sheetId="41" r:id="rId4"/>
    <sheet name="กรอบ ขรก-พนักงาน" sheetId="42" r:id="rId5"/>
    <sheet name="ข้าราชการ" sheetId="1" r:id="rId6"/>
    <sheet name="เงินเพิ่มอื่นที่จ่ายควบ" sheetId="32" r:id="rId7"/>
    <sheet name="ลูกจ้างประจำ" sheetId="39" r:id="rId8"/>
    <sheet name="เงินเพิ่มอื่น" sheetId="33" r:id="rId9"/>
    <sheet name="พนักงานราชการ" sheetId="38" r:id="rId10"/>
    <sheet name="ง.001 สรุป (ระบบ) " sheetId="36" state="hidden" r:id="rId11"/>
    <sheet name="ง.001 รายละเอียด (ระบบ)" sheetId="37" state="hidden" r:id="rId12"/>
    <sheet name="(ตัวอย่าง) สรุปข้อเสนอวงเงิน" sheetId="20" state="hidden" r:id="rId13"/>
    <sheet name="(ตัวอย่าง) รายละเอียดข้อเสนอ" sheetId="21" state="hidden" r:id="rId14"/>
    <sheet name="ตัวอย่าง 001 แผนงบบุคลากร (67)" sheetId="29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_ddd1">[1]Sheet2!$A$756:$A$764</definedName>
    <definedName name="_________________ddd10">[1]Sheet2!$B$829:$B$833</definedName>
    <definedName name="_________________ddd2">[1]Sheet2!$A$767:$A$813</definedName>
    <definedName name="_________________ddd3">[1]Sheet2!$A$817:$A$820</definedName>
    <definedName name="_________________ddd4">[2]Sheet2!$A$823:$A$826</definedName>
    <definedName name="_________________ddd5">[2]Sheet2!$A$829:$A$830</definedName>
    <definedName name="_________________ddd7">[1]Sheet2!$A$839:$A$864</definedName>
    <definedName name="_________________ddd8">[1]Sheet2!$B$817:$B$819</definedName>
    <definedName name="_________________ddd9">[1]Sheet2!$B$823:$B$826</definedName>
    <definedName name="________________ddd1">[1]Sheet2!$A$756:$A$764</definedName>
    <definedName name="________________ddd10">[1]Sheet2!$B$829:$B$833</definedName>
    <definedName name="________________ddd2">[1]Sheet2!$A$767:$A$813</definedName>
    <definedName name="________________ddd3">[1]Sheet2!$A$817:$A$820</definedName>
    <definedName name="________________ddd4">[2]Sheet2!$A$823:$A$826</definedName>
    <definedName name="________________ddd5">[2]Sheet2!$A$829:$A$830</definedName>
    <definedName name="________________ddd7">[1]Sheet2!$A$839:$A$864</definedName>
    <definedName name="________________ddd8">[1]Sheet2!$B$817:$B$819</definedName>
    <definedName name="________________ddd9">[1]Sheet2!$B$823:$B$826</definedName>
    <definedName name="_______________ddd1">[1]Sheet2!$A$756:$A$764</definedName>
    <definedName name="_______________ddd10">[1]Sheet2!$B$829:$B$833</definedName>
    <definedName name="_______________ddd2">[1]Sheet2!$A$767:$A$813</definedName>
    <definedName name="_______________ddd3">[1]Sheet2!$A$817:$A$820</definedName>
    <definedName name="_______________ddd4">[2]Sheet2!$A$823:$A$826</definedName>
    <definedName name="_______________ddd5">[2]Sheet2!$A$829:$A$830</definedName>
    <definedName name="_______________ddd7">[1]Sheet2!$A$839:$A$864</definedName>
    <definedName name="_______________ddd8">[1]Sheet2!$B$817:$B$819</definedName>
    <definedName name="_______________ddd9">[1]Sheet2!$B$823:$B$826</definedName>
    <definedName name="______________ddd1">[1]Sheet2!$A$756:$A$764</definedName>
    <definedName name="______________ddd10">[1]Sheet2!$B$829:$B$833</definedName>
    <definedName name="______________ddd2">[1]Sheet2!$A$767:$A$813</definedName>
    <definedName name="______________ddd3">[1]Sheet2!$A$817:$A$820</definedName>
    <definedName name="______________ddd4">[2]Sheet2!$A$823:$A$826</definedName>
    <definedName name="______________ddd5">[2]Sheet2!$A$829:$A$830</definedName>
    <definedName name="______________ddd7">[1]Sheet2!$A$839:$A$864</definedName>
    <definedName name="______________ddd8">[1]Sheet2!$B$817:$B$819</definedName>
    <definedName name="______________ddd9">[1]Sheet2!$B$823:$B$826</definedName>
    <definedName name="_____________ddd1">[1]Sheet2!$A$756:$A$764</definedName>
    <definedName name="_____________ddd10">[1]Sheet2!$B$829:$B$833</definedName>
    <definedName name="_____________ddd2">[1]Sheet2!$A$767:$A$813</definedName>
    <definedName name="_____________ddd3">[1]Sheet2!$A$817:$A$820</definedName>
    <definedName name="_____________ddd4">[2]Sheet2!$A$823:$A$826</definedName>
    <definedName name="_____________ddd5">[2]Sheet2!$A$829:$A$830</definedName>
    <definedName name="_____________ddd7">[1]Sheet2!$A$839:$A$864</definedName>
    <definedName name="_____________ddd8">[1]Sheet2!$B$817:$B$819</definedName>
    <definedName name="_____________ddd9">[1]Sheet2!$B$823:$B$826</definedName>
    <definedName name="____________ddd1">[1]Sheet2!$A$756:$A$764</definedName>
    <definedName name="____________ddd10">[1]Sheet2!$B$829:$B$833</definedName>
    <definedName name="____________ddd2">[1]Sheet2!$A$767:$A$813</definedName>
    <definedName name="____________ddd3">[1]Sheet2!$A$817:$A$820</definedName>
    <definedName name="____________ddd4">[2]Sheet2!$A$823:$A$826</definedName>
    <definedName name="____________ddd5">[2]Sheet2!$A$829:$A$830</definedName>
    <definedName name="____________ddd7">[1]Sheet2!$A$839:$A$864</definedName>
    <definedName name="____________ddd8">[1]Sheet2!$B$817:$B$819</definedName>
    <definedName name="____________ddd9">[1]Sheet2!$B$823:$B$826</definedName>
    <definedName name="___________ddd1">[1]Sheet2!$A$756:$A$764</definedName>
    <definedName name="___________ddd10">[1]Sheet2!$B$829:$B$833</definedName>
    <definedName name="___________ddd2">[1]Sheet2!$A$767:$A$813</definedName>
    <definedName name="___________ddd3">[1]Sheet2!$A$817:$A$820</definedName>
    <definedName name="___________ddd4">[2]Sheet2!$A$823:$A$826</definedName>
    <definedName name="___________ddd5">[2]Sheet2!$A$829:$A$830</definedName>
    <definedName name="___________ddd7">[1]Sheet2!$A$839:$A$864</definedName>
    <definedName name="___________ddd8">[1]Sheet2!$B$817:$B$819</definedName>
    <definedName name="___________ddd9">[1]Sheet2!$B$823:$B$826</definedName>
    <definedName name="__________ddd1">[1]Sheet2!$A$756:$A$764</definedName>
    <definedName name="__________ddd10">[1]Sheet2!$B$829:$B$833</definedName>
    <definedName name="__________ddd2">[1]Sheet2!$A$767:$A$813</definedName>
    <definedName name="__________ddd3">[1]Sheet2!$A$817:$A$820</definedName>
    <definedName name="__________ddd4">[2]Sheet2!$A$823:$A$826</definedName>
    <definedName name="__________ddd5">[2]Sheet2!$A$829:$A$830</definedName>
    <definedName name="__________ddd7">[1]Sheet2!$A$839:$A$864</definedName>
    <definedName name="__________ddd8">[1]Sheet2!$B$817:$B$819</definedName>
    <definedName name="__________ddd9">[1]Sheet2!$B$823:$B$826</definedName>
    <definedName name="_________ddd1">[1]Sheet2!$A$756:$A$764</definedName>
    <definedName name="_________ddd10">[1]Sheet2!$B$829:$B$833</definedName>
    <definedName name="_________ddd2">[1]Sheet2!$A$767:$A$813</definedName>
    <definedName name="_________ddd3">[1]Sheet2!$A$817:$A$820</definedName>
    <definedName name="_________ddd4">[2]Sheet2!$A$823:$A$826</definedName>
    <definedName name="_________ddd5">[2]Sheet2!$A$829:$A$830</definedName>
    <definedName name="_________ddd7">[1]Sheet2!$A$839:$A$864</definedName>
    <definedName name="_________ddd8">[1]Sheet2!$B$817:$B$819</definedName>
    <definedName name="_________ddd9">[1]Sheet2!$B$823:$B$826</definedName>
    <definedName name="________ddd1">[1]Sheet2!$A$756:$A$764</definedName>
    <definedName name="________ddd10">[1]Sheet2!$B$829:$B$833</definedName>
    <definedName name="________ddd2">[1]Sheet2!$A$767:$A$813</definedName>
    <definedName name="________ddd3">[1]Sheet2!$A$817:$A$820</definedName>
    <definedName name="________ddd4">[2]Sheet2!$A$823:$A$826</definedName>
    <definedName name="________ddd5">[2]Sheet2!$A$829:$A$830</definedName>
    <definedName name="________ddd7">[1]Sheet2!$A$839:$A$864</definedName>
    <definedName name="________ddd8">[1]Sheet2!$B$817:$B$819</definedName>
    <definedName name="________ddd9">[1]Sheet2!$B$823:$B$826</definedName>
    <definedName name="_______ddd1">[1]Sheet2!$A$756:$A$764</definedName>
    <definedName name="_______ddd10">[1]Sheet2!$B$829:$B$833</definedName>
    <definedName name="_______ddd2">[1]Sheet2!$A$767:$A$813</definedName>
    <definedName name="_______ddd3">[1]Sheet2!$A$817:$A$820</definedName>
    <definedName name="_______ddd4">[2]Sheet2!$A$823:$A$826</definedName>
    <definedName name="_______ddd5">[2]Sheet2!$A$829:$A$830</definedName>
    <definedName name="_______ddd7">[1]Sheet2!$A$839:$A$864</definedName>
    <definedName name="_______ddd8">[1]Sheet2!$B$817:$B$819</definedName>
    <definedName name="_______ddd9">[1]Sheet2!$B$823:$B$826</definedName>
    <definedName name="______ddd1">[1]Sheet2!$A$756:$A$764</definedName>
    <definedName name="______ddd10">[1]Sheet2!$B$829:$B$833</definedName>
    <definedName name="______ddd2">[1]Sheet2!$A$767:$A$813</definedName>
    <definedName name="______ddd3">[1]Sheet2!$A$817:$A$820</definedName>
    <definedName name="______ddd4">[2]Sheet2!$A$823:$A$826</definedName>
    <definedName name="______ddd5">[2]Sheet2!$A$829:$A$830</definedName>
    <definedName name="______ddd7">[1]Sheet2!$A$839:$A$864</definedName>
    <definedName name="______ddd8">[1]Sheet2!$B$817:$B$819</definedName>
    <definedName name="______ddd9">[1]Sheet2!$B$823:$B$826</definedName>
    <definedName name="_____ddd1">[1]Sheet2!$A$756:$A$764</definedName>
    <definedName name="_____ddd10">[1]Sheet2!$B$829:$B$833</definedName>
    <definedName name="_____ddd2">[1]Sheet2!$A$767:$A$813</definedName>
    <definedName name="_____ddd3">[1]Sheet2!$A$817:$A$820</definedName>
    <definedName name="_____ddd4">[2]Sheet2!$A$823:$A$826</definedName>
    <definedName name="_____ddd5">[2]Sheet2!$A$829:$A$830</definedName>
    <definedName name="_____ddd7">[1]Sheet2!$A$839:$A$864</definedName>
    <definedName name="_____ddd8">[1]Sheet2!$B$817:$B$819</definedName>
    <definedName name="_____ddd9">[1]Sheet2!$B$823:$B$826</definedName>
    <definedName name="____bbb1">'[3]seminar(ปชส)'!#REF!</definedName>
    <definedName name="____bbb2">'[3]seminar(ปชส)'!#REF!</definedName>
    <definedName name="____bbb3">'[3]seminar(ปชส)'!#REF!</definedName>
    <definedName name="____bbb34">'[3]seminar(ปชส)'!#REF!</definedName>
    <definedName name="____bbb4">'[3]seminar(ปชส)'!$A$4578:$A$4580</definedName>
    <definedName name="____ddd1">[1]Sheet2!$A$756:$A$764</definedName>
    <definedName name="____ddd10">[1]Sheet2!$B$829:$B$833</definedName>
    <definedName name="____ddd11">#REF!</definedName>
    <definedName name="____ddd12">#REF!</definedName>
    <definedName name="____ddd15">#REF!</definedName>
    <definedName name="____ddd2">[1]Sheet2!$A$767:$A$813</definedName>
    <definedName name="____ddd22">#REF!</definedName>
    <definedName name="____ddd23">#REF!</definedName>
    <definedName name="____ddd3">[1]Sheet2!$A$817:$A$820</definedName>
    <definedName name="____ddd4">[2]Sheet2!$A$823:$A$826</definedName>
    <definedName name="____ddd5">[2]Sheet2!$A$829:$A$830</definedName>
    <definedName name="____ddd6">#REF!</definedName>
    <definedName name="____ddd7">[1]Sheet2!$A$839:$A$864</definedName>
    <definedName name="____ddd8">[1]Sheet2!$B$817:$B$819</definedName>
    <definedName name="____ddd9">[1]Sheet2!$B$823:$B$826</definedName>
    <definedName name="____dep1">#REF!</definedName>
    <definedName name="____end001">#REF!</definedName>
    <definedName name="____end01">#REF!</definedName>
    <definedName name="___bbb1">'[3]seminar(ปชส)'!#REF!</definedName>
    <definedName name="___bbb2">'[3]seminar(ปชส)'!#REF!</definedName>
    <definedName name="___bbb3">'[3]seminar(ปชส)'!#REF!</definedName>
    <definedName name="___bbb4">'[3]seminar(ปชส)'!$A$4578:$A$4580</definedName>
    <definedName name="___ddd1">[1]Sheet2!$A$756:$A$764</definedName>
    <definedName name="___ddd10">[1]Sheet2!$B$829:$B$833</definedName>
    <definedName name="___ddd11">#REF!</definedName>
    <definedName name="___ddd12">#REF!</definedName>
    <definedName name="___ddd15">#REF!</definedName>
    <definedName name="___ddd2">[1]Sheet2!$A$767:$A$813</definedName>
    <definedName name="___ddd22">#REF!</definedName>
    <definedName name="___ddd23">#REF!</definedName>
    <definedName name="___ddd3">[1]Sheet2!$A$817:$A$820</definedName>
    <definedName name="___ddd4">[2]Sheet2!$A$823:$A$826</definedName>
    <definedName name="___ddd5">[2]Sheet2!$A$829:$A$830</definedName>
    <definedName name="___ddd6">#REF!</definedName>
    <definedName name="___ddd7">[1]Sheet2!$A$839:$A$864</definedName>
    <definedName name="___ddd8">[1]Sheet2!$B$817:$B$819</definedName>
    <definedName name="___ddd9">[1]Sheet2!$B$823:$B$826</definedName>
    <definedName name="___dep1">#REF!</definedName>
    <definedName name="___end001">#REF!</definedName>
    <definedName name="___end01">#REF!</definedName>
    <definedName name="__48_ALS_count">'[4]48_ALS_count'!$A$1:$M$78</definedName>
    <definedName name="__48_ALS_Crosstab">'[4]48_ALS_Crosstab'!$A$1:$M$78</definedName>
    <definedName name="__49_ALS_Crosstab">'[4]49_ALS_Crosstab'!$A$1:$P$78</definedName>
    <definedName name="__49_ALS_Crosstab1">#REF!</definedName>
    <definedName name="__49_BLS_Crosstab1">#REF!</definedName>
    <definedName name="__50_ALS_Count">'[4]50_ALS_Count'!$A$1:$N$77</definedName>
    <definedName name="__50_ALS_Crosstab">'[4]50_ALS_Crosstab'!$A$1:$M$77</definedName>
    <definedName name="__50_BLS_Crosstab1">#REF!</definedName>
    <definedName name="__bbb1">'[5]seminar(ปชส)'!#REF!</definedName>
    <definedName name="__bbb2">'[5]seminar(ปชส)'!#REF!</definedName>
    <definedName name="__bbb3">'[5]seminar(ปชส)'!#REF!</definedName>
    <definedName name="__bbb4">'[5]seminar(ปชส)'!$A$4578:$A$4580</definedName>
    <definedName name="__DAT1">#REF!</definedName>
    <definedName name="__DAT2">'[6]จ่าย 49'!#REF!</definedName>
    <definedName name="__DAT3">#REF!</definedName>
    <definedName name="__DAT5">'[6]จ่าย 49'!#REF!</definedName>
    <definedName name="__DAT6">#REF!</definedName>
    <definedName name="__DAT8">#REF!</definedName>
    <definedName name="__DAT9">#REF!</definedName>
    <definedName name="__ddd1">[1]Sheet2!$A$756:$A$764</definedName>
    <definedName name="__ddd10">[1]Sheet2!$B$829:$B$833</definedName>
    <definedName name="__ddd11">#REF!</definedName>
    <definedName name="__ddd111">#REF!</definedName>
    <definedName name="__ddd12">#REF!</definedName>
    <definedName name="__ddd123">#REF!</definedName>
    <definedName name="__ddd15">#REF!</definedName>
    <definedName name="__ddd2">[1]Sheet2!$A$767:$A$813</definedName>
    <definedName name="__ddd22">#REF!</definedName>
    <definedName name="__ddd222">#REF!</definedName>
    <definedName name="__ddd2223">#REF!</definedName>
    <definedName name="__ddd23">#REF!</definedName>
    <definedName name="__ddd3">[1]Sheet2!$A$817:$A$820</definedName>
    <definedName name="__ddd4">[2]Sheet2!$A$823:$A$826</definedName>
    <definedName name="__ddd5">[2]Sheet2!$A$829:$A$830</definedName>
    <definedName name="__ddd6">#REF!</definedName>
    <definedName name="__ddd66">#REF!</definedName>
    <definedName name="__ddd7">[1]Sheet2!$A$839:$A$864</definedName>
    <definedName name="__ddd8">[1]Sheet2!$B$817:$B$819</definedName>
    <definedName name="__ddd9">[1]Sheet2!$B$823:$B$826</definedName>
    <definedName name="__dep1">#REF!</definedName>
    <definedName name="__end001">#REF!</definedName>
    <definedName name="__end01">#REF!</definedName>
    <definedName name="__xlnm.Print_Titles_1">#REF!</definedName>
    <definedName name="_15525">#REF!</definedName>
    <definedName name="_1552555">#REF!</definedName>
    <definedName name="_48_ALS_count">'[4]48_ALS_count'!$A$1:$M$78</definedName>
    <definedName name="_48_ALS_Crosstab">'[4]48_ALS_Crosstab'!$A$1:$M$78</definedName>
    <definedName name="_48_ALS_Crosstab1">#REF!</definedName>
    <definedName name="_48_BLS1">#REF!</definedName>
    <definedName name="_49_ALS_Count">'[4]49_ALS_Count'!$A$1:$P$78</definedName>
    <definedName name="_49_ALS_Crosstab">'[4]49_ALS_Crosstab'!$A$1:$P$78</definedName>
    <definedName name="_49_ALS_Crosstab1">#REF!</definedName>
    <definedName name="_49_BLS_Crosstab1">#REF!</definedName>
    <definedName name="_50_ALS_Count">'[4]50_ALS_Count'!$A$1:$N$77</definedName>
    <definedName name="_50_ALS_Crosstab">'[4]50_ALS_Crosstab'!$A$1:$M$77</definedName>
    <definedName name="_50_ALS_Crosstab1">#REF!</definedName>
    <definedName name="_50_BLS_Crosstab1">#REF!</definedName>
    <definedName name="_bbb1">'[3]seminar(ปชส)'!#REF!</definedName>
    <definedName name="_bbb2">'[3]seminar(ปชส)'!#REF!</definedName>
    <definedName name="_bbb3">'[3]seminar(ปชส)'!#REF!</definedName>
    <definedName name="_bbb4">'[3]seminar(ปชส)'!$A$4578:$A$4580</definedName>
    <definedName name="_bbbb333">'[5]seminar(ปชส)'!#REF!</definedName>
    <definedName name="_DAT1">#REF!</definedName>
    <definedName name="_DAT2">'[6]จ่าย 49'!#REF!</definedName>
    <definedName name="_DAT3">#REF!</definedName>
    <definedName name="_DAT4">#REF!</definedName>
    <definedName name="_DAT5">'[6]จ่าย 49'!#REF!</definedName>
    <definedName name="_DAT6">#REF!</definedName>
    <definedName name="_DAT7">#REF!</definedName>
    <definedName name="_DAT8">#REF!</definedName>
    <definedName name="_DAT9">#REF!</definedName>
    <definedName name="_ddd1">[7]Sheet2!$A$756:$A$764</definedName>
    <definedName name="_ddd10">[7]Sheet2!$B$829:$B$833</definedName>
    <definedName name="_ddd11">#REF!</definedName>
    <definedName name="_ddd111">#REF!</definedName>
    <definedName name="_ddd12">#REF!</definedName>
    <definedName name="_ddd15">#REF!</definedName>
    <definedName name="_ddd19">[8]Sheet2!$I$815:$J$818</definedName>
    <definedName name="_ddd2">[7]Sheet2!$A$767:$A$813</definedName>
    <definedName name="_ddd20">[8]Sheet2!$E$869:$F$883</definedName>
    <definedName name="_ddd22">#REF!</definedName>
    <definedName name="_ddd2223">#REF!</definedName>
    <definedName name="_ddd23">#REF!</definedName>
    <definedName name="_ddd3">[7]Sheet2!$A$817:$A$820</definedName>
    <definedName name="_ddd4">[9]Sheet2!$A$823:$A$826</definedName>
    <definedName name="_ddd5">[9]Sheet2!$A$829:$A$830</definedName>
    <definedName name="_ddd6">#REF!</definedName>
    <definedName name="_ddd7">[7]Sheet2!$A$839:$A$864</definedName>
    <definedName name="_ddd8">[7]Sheet2!$B$817:$B$819</definedName>
    <definedName name="_ddd9">[7]Sheet2!$B$823:$B$826</definedName>
    <definedName name="_dep1">#REF!</definedName>
    <definedName name="_end001">#REF!</definedName>
    <definedName name="_end01">[10]ปชส!$B$64</definedName>
    <definedName name="AAA">#REF!</definedName>
    <definedName name="AAA0">[10]ปชส!$B$62:$U$62</definedName>
    <definedName name="AAA00">#REF!</definedName>
    <definedName name="AAA000">#REF!</definedName>
    <definedName name="bbb">'[3]seminar(ปชส)'!#REF!</definedName>
    <definedName name="bbbb">'[3]seminar(ปชส)'!#REF!</definedName>
    <definedName name="cc">#REF!</definedName>
    <definedName name="ccc">'[11]seminar(ปชส)'!#REF!</definedName>
    <definedName name="cccc">#REF!</definedName>
    <definedName name="dep">#REF!</definedName>
    <definedName name="dhgflk12">#REF!</definedName>
    <definedName name="djkjhfkglf243341">#REF!</definedName>
    <definedName name="drop1">#REF!</definedName>
    <definedName name="Dุึ">'[12]คภ.คก. Safety People ภาคเหนือ'!#REF!</definedName>
    <definedName name="efsegfdh">#REF!</definedName>
    <definedName name="end">#REF!</definedName>
    <definedName name="END000">#REF!</definedName>
    <definedName name="end123g">#REF!</definedName>
    <definedName name="erty">#REF!</definedName>
    <definedName name="fdgfdgdfgaaehgd">'[3]seminar(ปชส)'!#REF!</definedName>
    <definedName name="fff">#REF!</definedName>
    <definedName name="fk">#REF!</definedName>
    <definedName name="fthfj">'[5]seminar(ปชส)'!#REF!</definedName>
    <definedName name="galdgh12234">#REF!</definedName>
    <definedName name="gdgfhgh">[13]พันธกิจ!#REF!</definedName>
    <definedName name="gotk12423">#REF!</definedName>
    <definedName name="gtfgh">#REF!</definedName>
    <definedName name="gvhfjnfgkh">#REF!</definedName>
    <definedName name="hbhh">'[3]seminar(ปชส)'!#REF!</definedName>
    <definedName name="hfghfgth">'[5]seminar(ปชส)'!#REF!</definedName>
    <definedName name="hfthf">#REF!</definedName>
    <definedName name="iii">#REF!</definedName>
    <definedName name="iiiiiii">#REF!</definedName>
    <definedName name="jgjdj456547">#REF!</definedName>
    <definedName name="lygjgj">#REF!</definedName>
    <definedName name="MmExcelLinker_07FFD8C7_DAEA_4D5F_848A_ECA593FFFCD4">#REF!</definedName>
    <definedName name="MmExcelLinker_EBEA9AC1_2AEA_46B3_BFFC_98832F184FBD">[14]พันธกิจ!#REF!</definedName>
    <definedName name="nong">#REF!</definedName>
    <definedName name="oil">[15]ผ6ก1!#REF!</definedName>
    <definedName name="oil123hvc">[15]ผ6ก1!#REF!</definedName>
    <definedName name="oil123kl">[15]ผ6ก1!#REF!</definedName>
    <definedName name="ons">#REF!</definedName>
    <definedName name="_xlnm.Print_Area" localSheetId="13">'(ตัวอย่าง) รายละเอียดข้อเสนอ'!$A$1:$L$42</definedName>
    <definedName name="_xlnm.Print_Area" localSheetId="12">'(ตัวอย่าง) สรุปข้อเสนอวงเงิน'!$A$1:$L$26</definedName>
    <definedName name="_xlnm.Print_Area" localSheetId="5">ข้าราชการ!$A$1:$P$42</definedName>
    <definedName name="_xlnm.Print_Area" localSheetId="11">'ง.001 รายละเอียด (ระบบ)'!$A$1:$Y$151</definedName>
    <definedName name="_xlnm.Print_Area" localSheetId="10">'ง.001 สรุป (ระบบ) '!$A$1:$Y$51</definedName>
    <definedName name="_xlnm.Print_Area" localSheetId="14">'ตัวอย่าง 001 แผนงบบุคลากร (67)'!$A$1:$AO$595</definedName>
    <definedName name="_xlnm.Print_Area" localSheetId="9">พนักงานราชการ!$A$1:$Q$34</definedName>
    <definedName name="_xlnm.Print_Area" localSheetId="1">รายละเอียดข้อเสนอวงเงิน!$A$1:$L$42</definedName>
    <definedName name="_xlnm.Print_Area" localSheetId="7">ลูกจ้างประจำ!$A$1:$P$29</definedName>
    <definedName name="_xlnm.Print_Area" localSheetId="0">'สรุปข้อเสนอวงเงิน '!$A$1:$L$26</definedName>
    <definedName name="_xlnm.Print_Titles" localSheetId="2">'(ตัวอย่าง) แบบคำขอเบื้องต้น '!$5:$6</definedName>
    <definedName name="_xlnm.Print_Titles" localSheetId="13">'(ตัวอย่าง) รายละเอียดข้อเสนอ'!$7:$12</definedName>
    <definedName name="_xlnm.Print_Titles" localSheetId="12">'(ตัวอย่าง) สรุปข้อเสนอวงเงิน'!$7:$12</definedName>
    <definedName name="_xlnm.Print_Titles" localSheetId="3">'แบบคำขอเบื้องต้น ปี 68'!$5:$6</definedName>
    <definedName name="_xlnm.Print_Titles" localSheetId="11">'ง.001 รายละเอียด (ระบบ)'!$7:$12</definedName>
    <definedName name="_xlnm.Print_Titles" localSheetId="10">'ง.001 สรุป (ระบบ) '!$7:$12</definedName>
    <definedName name="_xlnm.Print_Titles" localSheetId="14">'ตัวอย่าง 001 แผนงบบุคลากร (67)'!$7:$12</definedName>
    <definedName name="_xlnm.Print_Titles" localSheetId="1">รายละเอียดข้อเสนอวงเงิน!$7:$12</definedName>
    <definedName name="_xlnm.Print_Titles" localSheetId="0">'สรุปข้อเสนอวงเงิน '!$7:$12</definedName>
    <definedName name="rrrr">#REF!</definedName>
    <definedName name="rrrrr">#REF!</definedName>
    <definedName name="rrrrrrr">#REF!</definedName>
    <definedName name="safs">#REF!</definedName>
    <definedName name="SAPBEXdnldView" localSheetId="2" hidden="1">"4DZ5B0YS6TF66GKETZJZD69TS"</definedName>
    <definedName name="SAPBEXdnldView" localSheetId="3" hidden="1">"4DZ5B0YS6TF66GKETZJZD69TS"</definedName>
    <definedName name="SAPBEXdnldView" hidden="1">"5I5OQKLJQUKTQGBB3WK26YOU9"</definedName>
    <definedName name="SAPBEXsysID" hidden="1">"BWP"</definedName>
    <definedName name="ss">'[3]seminar(ปชส)'!#REF!</definedName>
    <definedName name="sss">#REF!</definedName>
    <definedName name="sss123fv">#REF!</definedName>
    <definedName name="ssss">#REF!</definedName>
    <definedName name="sssss">#REF!</definedName>
    <definedName name="TEST0">#REF!</definedName>
    <definedName name="TESTHKEY">#REF!</definedName>
    <definedName name="TESTKEYS">#REF!</definedName>
    <definedName name="TESTVKEY">#REF!</definedName>
    <definedName name="vdep">[7]Sheet2!$A$500:$A$504</definedName>
    <definedName name="vhm1115525">#REF!</definedName>
    <definedName name="view">#REF!</definedName>
    <definedName name="viewdh">#REF!</definedName>
    <definedName name="vsprj">#REF!</definedName>
    <definedName name="vsprj0">[10]ปชส!$B$4988:$B$4997</definedName>
    <definedName name="vsprj00">#REF!</definedName>
    <definedName name="vsprj000">#REF!</definedName>
    <definedName name="wkdvgk122356">#REF!</definedName>
    <definedName name="เ">'[6]จ่าย 49'!#REF!</definedName>
    <definedName name="เพิ่มเติม">#REF!</definedName>
    <definedName name="เพิ่มเติม1">#REF!</definedName>
    <definedName name="แ">[14]พันธกิจ!#REF!</definedName>
    <definedName name="แ572">#REF!</definedName>
    <definedName name="แก้ไขสัมมนาสปา">#REF!</definedName>
    <definedName name="โครงการพระอุปถัมภ์">#REF!</definedName>
    <definedName name="ไ">#REF!</definedName>
    <definedName name="ก">[16]Sheet2!$B$817:$B$819</definedName>
    <definedName name="ก112333345">#REF!</definedName>
    <definedName name="ก12348765">#REF!</definedName>
    <definedName name="ก13455">#REF!</definedName>
    <definedName name="ก13776">'[17]seminar(ปชส)'!#REF!</definedName>
    <definedName name="ก137764">'[17]seminar(ปชส)'!#REF!</definedName>
    <definedName name="กก">#REF!</definedName>
    <definedName name="กดห้เด่เ">#REF!</definedName>
    <definedName name="กยน5">#REF!</definedName>
    <definedName name="กยน51">#REF!</definedName>
    <definedName name="กาส">#REF!</definedName>
    <definedName name="กาส123">#REF!</definedName>
    <definedName name="คลินิก">#REF!</definedName>
    <definedName name="คลินิก1">#REF!</definedName>
    <definedName name="ค่าธรรมเนี่ยม">#REF!</definedName>
    <definedName name="งบลงทุน">#REF!</definedName>
    <definedName name="งบลงทุน123456">#REF!</definedName>
    <definedName name="จำนวนวันที่รับเยเลี้ยง">#REF!</definedName>
    <definedName name="ดกื่ด่เ">#REF!</definedName>
    <definedName name="ดดดดดด">'[6]จ่าย 49'!#REF!</definedName>
    <definedName name="ดำเนินการ">#REF!</definedName>
    <definedName name="ดำเนินการ1">#REF!</definedName>
    <definedName name="ดำเนินการ่า">#REF!</definedName>
    <definedName name="ตปท.ปรับ">#REF!</definedName>
    <definedName name="ตปท.ปรับ14">#REF!</definedName>
    <definedName name="ตารางข้อมูลงานคุ้มครองผู้บริโภค_ภูมิภาค">#REF!</definedName>
    <definedName name="ทสเส456444">#REF!</definedName>
    <definedName name="ทั้งประเทศ_Crosstab">#REF!</definedName>
    <definedName name="ทำเน_ยบสถานบร_การ">#REF!</definedName>
    <definedName name="ทำเนียบสถานบริการ">#REF!</definedName>
    <definedName name="นรรา">#REF!</definedName>
    <definedName name="นรรา123">#REF!</definedName>
    <definedName name="นรรา125.">#REF!</definedName>
    <definedName name="ปดดเ12">#REF!</definedName>
    <definedName name="ปรับใหม่">#REF!</definedName>
    <definedName name="ปรับใหม่3">#REF!</definedName>
    <definedName name="ผ1ก6สปา">#REF!</definedName>
    <definedName name="พ่ากสก3563676">#REF!</definedName>
    <definedName name="ภูมิภาค_Crosstab">#REF!</definedName>
    <definedName name="มทเ12454">#REF!</definedName>
    <definedName name="มทด153687322">#REF!</definedName>
    <definedName name="มีนาคม2560">#REF!</definedName>
    <definedName name="รวมเสนอ">#REF!</definedName>
    <definedName name="ฤ3947">#REF!</definedName>
    <definedName name="วสส">#REF!</definedName>
    <definedName name="สงขลา">'[18]seminar(ปชส)'!#REF!</definedName>
    <definedName name="สดสเส12355536">#REF!</definedName>
    <definedName name="สถิติ">#REF!</definedName>
    <definedName name="สป">[19]Sheet2!$A$823:$A$826</definedName>
    <definedName name="สรรพสิทธิ">#REF!</definedName>
    <definedName name="สำนักงานปลัดกระทรวง">[19]Sheet2!$A$823:$A$826</definedName>
    <definedName name="สิ่งก่อสร้าง">#REF!</definedName>
    <definedName name="หก">#REF!</definedName>
    <definedName name="หห">#REF!</definedName>
    <definedName name="หหห">#REF!</definedName>
    <definedName name="อนุ">[20]Sheet2!$A$829:$A$830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1" l="1"/>
  <c r="C27" i="41"/>
  <c r="C26" i="41"/>
  <c r="C23" i="41"/>
  <c r="D27" i="41"/>
  <c r="D23" i="41"/>
  <c r="D13" i="41"/>
  <c r="E2" i="32" l="1"/>
  <c r="K7" i="1"/>
  <c r="M6" i="1"/>
  <c r="D44" i="41"/>
  <c r="D33" i="41"/>
  <c r="D26" i="41"/>
  <c r="D21" i="41"/>
  <c r="D19" i="41"/>
  <c r="C19" i="41"/>
  <c r="D10" i="41"/>
  <c r="D11" i="41"/>
  <c r="C11" i="41"/>
  <c r="C7" i="41" s="1"/>
  <c r="F27" i="41"/>
  <c r="F26" i="41" s="1"/>
  <c r="F21" i="41"/>
  <c r="G21" i="41"/>
  <c r="F11" i="41"/>
  <c r="I50" i="41"/>
  <c r="I49" i="41"/>
  <c r="I48" i="41"/>
  <c r="I47" i="41"/>
  <c r="I46" i="41"/>
  <c r="J46" i="41" s="1"/>
  <c r="I45" i="41"/>
  <c r="J45" i="41" s="1"/>
  <c r="G44" i="41"/>
  <c r="I43" i="41"/>
  <c r="J43" i="41" s="1"/>
  <c r="I42" i="41"/>
  <c r="J42" i="41" s="1"/>
  <c r="I41" i="41"/>
  <c r="J41" i="41" s="1"/>
  <c r="I40" i="41"/>
  <c r="J40" i="41" s="1"/>
  <c r="I39" i="41"/>
  <c r="J39" i="41" s="1"/>
  <c r="I38" i="41"/>
  <c r="J38" i="41" s="1"/>
  <c r="I37" i="41"/>
  <c r="J37" i="41" s="1"/>
  <c r="I36" i="41"/>
  <c r="J36" i="41" s="1"/>
  <c r="I35" i="41"/>
  <c r="J35" i="41" s="1"/>
  <c r="I34" i="41"/>
  <c r="J34" i="41" s="1"/>
  <c r="G33" i="41"/>
  <c r="I30" i="41"/>
  <c r="I29" i="41"/>
  <c r="I28" i="41"/>
  <c r="J28" i="41" s="1"/>
  <c r="G27" i="41"/>
  <c r="I27" i="41" s="1"/>
  <c r="J27" i="41" s="1"/>
  <c r="I25" i="41"/>
  <c r="I24" i="41"/>
  <c r="I23" i="41"/>
  <c r="I22" i="41"/>
  <c r="J22" i="41" s="1"/>
  <c r="I21" i="41"/>
  <c r="J21" i="41" s="1"/>
  <c r="I20" i="41"/>
  <c r="J20" i="41" s="1"/>
  <c r="G19" i="41"/>
  <c r="F19" i="41"/>
  <c r="I18" i="41"/>
  <c r="J18" i="41" s="1"/>
  <c r="I17" i="41"/>
  <c r="J17" i="41" s="1"/>
  <c r="I16" i="41"/>
  <c r="J16" i="41" s="1"/>
  <c r="I15" i="41"/>
  <c r="J15" i="41" s="1"/>
  <c r="I14" i="41"/>
  <c r="J14" i="41" s="1"/>
  <c r="G13" i="41"/>
  <c r="I12" i="41"/>
  <c r="J12" i="41" s="1"/>
  <c r="G11" i="41"/>
  <c r="H7" i="41"/>
  <c r="E7" i="41"/>
  <c r="G7" i="40"/>
  <c r="F7" i="40"/>
  <c r="D7" i="40"/>
  <c r="C7" i="40"/>
  <c r="I50" i="40"/>
  <c r="I49" i="40"/>
  <c r="I48" i="40"/>
  <c r="I47" i="40"/>
  <c r="I46" i="40"/>
  <c r="J46" i="40" s="1"/>
  <c r="I45" i="40"/>
  <c r="J45" i="40" s="1"/>
  <c r="G44" i="40"/>
  <c r="D44" i="40"/>
  <c r="I43" i="40"/>
  <c r="J43" i="40" s="1"/>
  <c r="I42" i="40"/>
  <c r="J42" i="40" s="1"/>
  <c r="I41" i="40"/>
  <c r="J41" i="40" s="1"/>
  <c r="I40" i="40"/>
  <c r="J40" i="40" s="1"/>
  <c r="I39" i="40"/>
  <c r="J39" i="40" s="1"/>
  <c r="J38" i="40"/>
  <c r="I38" i="40"/>
  <c r="I37" i="40"/>
  <c r="J37" i="40" s="1"/>
  <c r="I36" i="40"/>
  <c r="J36" i="40" s="1"/>
  <c r="I35" i="40"/>
  <c r="J35" i="40" s="1"/>
  <c r="I34" i="40"/>
  <c r="J34" i="40" s="1"/>
  <c r="G33" i="40"/>
  <c r="D33" i="40"/>
  <c r="I30" i="40"/>
  <c r="I29" i="40"/>
  <c r="I28" i="40"/>
  <c r="J28" i="40" s="1"/>
  <c r="G27" i="40"/>
  <c r="I27" i="40" s="1"/>
  <c r="J27" i="40" s="1"/>
  <c r="D27" i="40"/>
  <c r="D26" i="40" s="1"/>
  <c r="C27" i="40"/>
  <c r="C26" i="40" s="1"/>
  <c r="C8" i="40" s="1"/>
  <c r="G26" i="40"/>
  <c r="F26" i="40"/>
  <c r="I25" i="40"/>
  <c r="I24" i="40"/>
  <c r="I23" i="40"/>
  <c r="I22" i="40"/>
  <c r="J22" i="40" s="1"/>
  <c r="G21" i="40"/>
  <c r="D21" i="40"/>
  <c r="C21" i="40"/>
  <c r="I20" i="40"/>
  <c r="J20" i="40" s="1"/>
  <c r="G19" i="40"/>
  <c r="I19" i="40" s="1"/>
  <c r="J19" i="40" s="1"/>
  <c r="F19" i="40"/>
  <c r="D19" i="40"/>
  <c r="C19" i="40"/>
  <c r="I18" i="40"/>
  <c r="J18" i="40" s="1"/>
  <c r="I17" i="40"/>
  <c r="J17" i="40" s="1"/>
  <c r="I16" i="40"/>
  <c r="J16" i="40" s="1"/>
  <c r="I15" i="40"/>
  <c r="J15" i="40" s="1"/>
  <c r="I14" i="40"/>
  <c r="J14" i="40" s="1"/>
  <c r="G13" i="40"/>
  <c r="D13" i="40"/>
  <c r="I13" i="40" s="1"/>
  <c r="J13" i="40" s="1"/>
  <c r="J12" i="40"/>
  <c r="I12" i="40"/>
  <c r="G11" i="40"/>
  <c r="F11" i="40"/>
  <c r="D11" i="40"/>
  <c r="I11" i="40" s="1"/>
  <c r="J11" i="40" s="1"/>
  <c r="C11" i="40"/>
  <c r="G10" i="40"/>
  <c r="H7" i="40"/>
  <c r="E7" i="40"/>
  <c r="I44" i="41" l="1"/>
  <c r="J44" i="41" s="1"/>
  <c r="D32" i="41"/>
  <c r="D31" i="41" s="1"/>
  <c r="I33" i="41"/>
  <c r="J33" i="41" s="1"/>
  <c r="I19" i="41"/>
  <c r="J19" i="41" s="1"/>
  <c r="I13" i="41"/>
  <c r="J13" i="41" s="1"/>
  <c r="I11" i="41"/>
  <c r="J11" i="41" s="1"/>
  <c r="D9" i="41"/>
  <c r="G32" i="41"/>
  <c r="G10" i="41"/>
  <c r="I10" i="41" s="1"/>
  <c r="J10" i="41" s="1"/>
  <c r="F8" i="41"/>
  <c r="F7" i="41" s="1"/>
  <c r="G26" i="41"/>
  <c r="F8" i="40"/>
  <c r="D32" i="40"/>
  <c r="D31" i="40" s="1"/>
  <c r="G32" i="40"/>
  <c r="I32" i="40" s="1"/>
  <c r="J32" i="40" s="1"/>
  <c r="I26" i="40"/>
  <c r="J26" i="40" s="1"/>
  <c r="I44" i="40"/>
  <c r="J44" i="40" s="1"/>
  <c r="I21" i="40"/>
  <c r="J21" i="40" s="1"/>
  <c r="G9" i="40"/>
  <c r="I33" i="40"/>
  <c r="J33" i="40" s="1"/>
  <c r="D10" i="40"/>
  <c r="D8" i="41" l="1"/>
  <c r="D7" i="41" s="1"/>
  <c r="I32" i="41"/>
  <c r="J32" i="41" s="1"/>
  <c r="G31" i="41"/>
  <c r="I31" i="41" s="1"/>
  <c r="J31" i="41" s="1"/>
  <c r="I26" i="41"/>
  <c r="J26" i="41" s="1"/>
  <c r="G9" i="41"/>
  <c r="G31" i="40"/>
  <c r="I31" i="40" s="1"/>
  <c r="J31" i="40" s="1"/>
  <c r="G8" i="40"/>
  <c r="D9" i="40"/>
  <c r="D8" i="40" s="1"/>
  <c r="I10" i="40"/>
  <c r="J10" i="40" s="1"/>
  <c r="G8" i="41" l="1"/>
  <c r="I9" i="41"/>
  <c r="J9" i="41" s="1"/>
  <c r="I8" i="40"/>
  <c r="J8" i="40" s="1"/>
  <c r="I7" i="40"/>
  <c r="J7" i="40" s="1"/>
  <c r="I9" i="40"/>
  <c r="J9" i="40" s="1"/>
  <c r="I8" i="41" l="1"/>
  <c r="J8" i="41" s="1"/>
  <c r="G7" i="41"/>
  <c r="I7" i="41" s="1"/>
  <c r="J7" i="41" s="1"/>
  <c r="J15" i="39" l="1"/>
  <c r="J20" i="39" s="1"/>
  <c r="J21" i="39" s="1"/>
  <c r="J22" i="39" s="1"/>
  <c r="J23" i="39" s="1"/>
  <c r="J24" i="39" s="1"/>
  <c r="J25" i="39" s="1"/>
  <c r="J27" i="39" s="1"/>
  <c r="K6" i="39" s="1"/>
  <c r="I15" i="39"/>
  <c r="I20" i="39" s="1"/>
  <c r="I23" i="39" s="1"/>
  <c r="I25" i="39" s="1"/>
  <c r="I27" i="39" s="1"/>
  <c r="H15" i="39"/>
  <c r="H20" i="39" s="1"/>
  <c r="H21" i="39" s="1"/>
  <c r="H22" i="39" s="1"/>
  <c r="H23" i="39" s="1"/>
  <c r="H24" i="39" s="1"/>
  <c r="H25" i="39" s="1"/>
  <c r="H27" i="39" s="1"/>
  <c r="G15" i="39"/>
  <c r="G20" i="39" s="1"/>
  <c r="G23" i="39" s="1"/>
  <c r="G25" i="39" s="1"/>
  <c r="G27" i="39" s="1"/>
  <c r="F15" i="39"/>
  <c r="F20" i="39" s="1"/>
  <c r="F21" i="39" s="1"/>
  <c r="F22" i="39" s="1"/>
  <c r="F23" i="39" s="1"/>
  <c r="F24" i="39" s="1"/>
  <c r="F25" i="39" s="1"/>
  <c r="F27" i="39" s="1"/>
  <c r="E15" i="39"/>
  <c r="E20" i="39" s="1"/>
  <c r="E23" i="39" s="1"/>
  <c r="E25" i="39" s="1"/>
  <c r="E27" i="39" s="1"/>
  <c r="F10" i="39"/>
  <c r="B10" i="39"/>
  <c r="K8" i="39"/>
  <c r="N8" i="39" s="1"/>
  <c r="I8" i="39"/>
  <c r="K7" i="39"/>
  <c r="N7" i="39" s="1"/>
  <c r="I7" i="39"/>
  <c r="F10" i="38"/>
  <c r="K15" i="38" s="1"/>
  <c r="K21" i="38" s="1"/>
  <c r="K24" i="38"/>
  <c r="J24" i="38"/>
  <c r="I24" i="38"/>
  <c r="H24" i="38"/>
  <c r="G24" i="38"/>
  <c r="F24" i="38"/>
  <c r="K22" i="38"/>
  <c r="J22" i="38"/>
  <c r="I22" i="38"/>
  <c r="H22" i="38"/>
  <c r="G22" i="38"/>
  <c r="F22" i="38"/>
  <c r="G21" i="38"/>
  <c r="J15" i="38"/>
  <c r="J21" i="38" s="1"/>
  <c r="H15" i="38"/>
  <c r="H21" i="38" s="1"/>
  <c r="F15" i="38"/>
  <c r="F21" i="38" s="1"/>
  <c r="B10" i="38"/>
  <c r="K8" i="38"/>
  <c r="N8" i="38" s="1"/>
  <c r="I8" i="38"/>
  <c r="K7" i="38"/>
  <c r="N7" i="38" s="1"/>
  <c r="I7" i="38"/>
  <c r="S190" i="37"/>
  <c r="T190" i="37" s="1"/>
  <c r="U190" i="37" s="1"/>
  <c r="R190" i="37"/>
  <c r="O190" i="37"/>
  <c r="N190" i="37"/>
  <c r="S189" i="37"/>
  <c r="T189" i="37" s="1"/>
  <c r="U189" i="37" s="1"/>
  <c r="R189" i="37"/>
  <c r="O189" i="37"/>
  <c r="N189" i="37"/>
  <c r="S188" i="37"/>
  <c r="T188" i="37" s="1"/>
  <c r="U188" i="37" s="1"/>
  <c r="R188" i="37"/>
  <c r="O188" i="37"/>
  <c r="N188" i="37"/>
  <c r="X187" i="37"/>
  <c r="W187" i="37"/>
  <c r="V187" i="37"/>
  <c r="S187" i="37"/>
  <c r="T187" i="37" s="1"/>
  <c r="U187" i="37" s="1"/>
  <c r="Q187" i="37"/>
  <c r="P187" i="37"/>
  <c r="O187" i="37"/>
  <c r="M187" i="37"/>
  <c r="L187" i="37"/>
  <c r="R187" i="37" s="1"/>
  <c r="K187" i="37"/>
  <c r="J187" i="37"/>
  <c r="I187" i="37"/>
  <c r="H187" i="37"/>
  <c r="G187" i="37"/>
  <c r="F187" i="37"/>
  <c r="E187" i="37"/>
  <c r="D187" i="37"/>
  <c r="C187" i="37"/>
  <c r="C182" i="37" s="1"/>
  <c r="B187" i="37"/>
  <c r="T186" i="37"/>
  <c r="U186" i="37" s="1"/>
  <c r="S186" i="37"/>
  <c r="R186" i="37"/>
  <c r="O186" i="37"/>
  <c r="N186" i="37"/>
  <c r="U185" i="37"/>
  <c r="T185" i="37"/>
  <c r="S185" i="37"/>
  <c r="R185" i="37"/>
  <c r="O185" i="37"/>
  <c r="N185" i="37"/>
  <c r="X184" i="37"/>
  <c r="W184" i="37"/>
  <c r="W183" i="37" s="1"/>
  <c r="W182" i="37" s="1"/>
  <c r="W181" i="37" s="1"/>
  <c r="V184" i="37"/>
  <c r="S184" i="37"/>
  <c r="T184" i="37" s="1"/>
  <c r="U184" i="37" s="1"/>
  <c r="R184" i="37"/>
  <c r="Q184" i="37"/>
  <c r="P184" i="37"/>
  <c r="N184" i="37"/>
  <c r="M184" i="37"/>
  <c r="O184" i="37" s="1"/>
  <c r="L184" i="37"/>
  <c r="K184" i="37"/>
  <c r="K183" i="37" s="1"/>
  <c r="K182" i="37" s="1"/>
  <c r="K181" i="37" s="1"/>
  <c r="J184" i="37"/>
  <c r="I184" i="37"/>
  <c r="I183" i="37" s="1"/>
  <c r="I182" i="37" s="1"/>
  <c r="I181" i="37" s="1"/>
  <c r="H184" i="37"/>
  <c r="G184" i="37"/>
  <c r="G183" i="37" s="1"/>
  <c r="G182" i="37" s="1"/>
  <c r="G181" i="37" s="1"/>
  <c r="F184" i="37"/>
  <c r="F183" i="37" s="1"/>
  <c r="F182" i="37" s="1"/>
  <c r="F181" i="37" s="1"/>
  <c r="E184" i="37"/>
  <c r="D184" i="37"/>
  <c r="C184" i="37"/>
  <c r="B184" i="37"/>
  <c r="B183" i="37" s="1"/>
  <c r="B182" i="37" s="1"/>
  <c r="B181" i="37" s="1"/>
  <c r="X183" i="37"/>
  <c r="V183" i="37"/>
  <c r="V182" i="37" s="1"/>
  <c r="V181" i="37" s="1"/>
  <c r="R183" i="37"/>
  <c r="Q183" i="37"/>
  <c r="Q182" i="37" s="1"/>
  <c r="Q181" i="37" s="1"/>
  <c r="P183" i="37"/>
  <c r="M183" i="37"/>
  <c r="L183" i="37"/>
  <c r="N183" i="37" s="1"/>
  <c r="J183" i="37"/>
  <c r="J182" i="37" s="1"/>
  <c r="J181" i="37" s="1"/>
  <c r="H183" i="37"/>
  <c r="H182" i="37" s="1"/>
  <c r="H181" i="37" s="1"/>
  <c r="E183" i="37"/>
  <c r="E182" i="37" s="1"/>
  <c r="E181" i="37" s="1"/>
  <c r="D183" i="37"/>
  <c r="C183" i="37"/>
  <c r="X182" i="37"/>
  <c r="X181" i="37" s="1"/>
  <c r="P182" i="37"/>
  <c r="P181" i="37" s="1"/>
  <c r="L182" i="37"/>
  <c r="D182" i="37"/>
  <c r="D181" i="37" s="1"/>
  <c r="C181" i="37"/>
  <c r="S180" i="37"/>
  <c r="T180" i="37" s="1"/>
  <c r="U180" i="37" s="1"/>
  <c r="R180" i="37"/>
  <c r="O180" i="37"/>
  <c r="N180" i="37"/>
  <c r="T179" i="37"/>
  <c r="U179" i="37" s="1"/>
  <c r="S179" i="37"/>
  <c r="R179" i="37"/>
  <c r="O179" i="37"/>
  <c r="N179" i="37"/>
  <c r="S178" i="37"/>
  <c r="T178" i="37" s="1"/>
  <c r="U178" i="37" s="1"/>
  <c r="R178" i="37"/>
  <c r="O178" i="37"/>
  <c r="N178" i="37"/>
  <c r="T177" i="37"/>
  <c r="U177" i="37" s="1"/>
  <c r="S177" i="37"/>
  <c r="R177" i="37"/>
  <c r="O177" i="37"/>
  <c r="N177" i="37"/>
  <c r="S176" i="37"/>
  <c r="T176" i="37" s="1"/>
  <c r="U176" i="37" s="1"/>
  <c r="R176" i="37"/>
  <c r="O176" i="37"/>
  <c r="N176" i="37"/>
  <c r="T175" i="37"/>
  <c r="U175" i="37" s="1"/>
  <c r="S175" i="37"/>
  <c r="R175" i="37"/>
  <c r="O175" i="37"/>
  <c r="N175" i="37"/>
  <c r="S174" i="37"/>
  <c r="T174" i="37" s="1"/>
  <c r="U174" i="37" s="1"/>
  <c r="R174" i="37"/>
  <c r="O174" i="37"/>
  <c r="N174" i="37"/>
  <c r="R173" i="37"/>
  <c r="Q173" i="37"/>
  <c r="Q169" i="37" s="1"/>
  <c r="P173" i="37"/>
  <c r="M173" i="37"/>
  <c r="O173" i="37" s="1"/>
  <c r="L173" i="37"/>
  <c r="N173" i="37" s="1"/>
  <c r="K173" i="37"/>
  <c r="J173" i="37"/>
  <c r="I173" i="37"/>
  <c r="H173" i="37"/>
  <c r="G173" i="37"/>
  <c r="F173" i="37"/>
  <c r="F169" i="37" s="1"/>
  <c r="E173" i="37"/>
  <c r="E169" i="37" s="1"/>
  <c r="D173" i="37"/>
  <c r="C173" i="37"/>
  <c r="B173" i="37"/>
  <c r="S172" i="37"/>
  <c r="T172" i="37" s="1"/>
  <c r="U172" i="37" s="1"/>
  <c r="R172" i="37"/>
  <c r="O172" i="37"/>
  <c r="N172" i="37"/>
  <c r="S171" i="37"/>
  <c r="T171" i="37" s="1"/>
  <c r="U171" i="37" s="1"/>
  <c r="R171" i="37"/>
  <c r="O171" i="37"/>
  <c r="N171" i="37"/>
  <c r="Q170" i="37"/>
  <c r="P170" i="37"/>
  <c r="N170" i="37"/>
  <c r="M170" i="37"/>
  <c r="L170" i="37"/>
  <c r="R170" i="37" s="1"/>
  <c r="K170" i="37"/>
  <c r="J170" i="37"/>
  <c r="I170" i="37"/>
  <c r="H170" i="37"/>
  <c r="G170" i="37"/>
  <c r="F170" i="37"/>
  <c r="E170" i="37"/>
  <c r="D170" i="37"/>
  <c r="C170" i="37"/>
  <c r="B170" i="37"/>
  <c r="B169" i="37" s="1"/>
  <c r="P169" i="37"/>
  <c r="L169" i="37"/>
  <c r="R169" i="37" s="1"/>
  <c r="K169" i="37"/>
  <c r="J169" i="37"/>
  <c r="I169" i="37"/>
  <c r="H169" i="37"/>
  <c r="G169" i="37"/>
  <c r="D169" i="37"/>
  <c r="C169" i="37"/>
  <c r="T168" i="37"/>
  <c r="U168" i="37" s="1"/>
  <c r="S168" i="37"/>
  <c r="R168" i="37"/>
  <c r="O168" i="37"/>
  <c r="N168" i="37"/>
  <c r="S167" i="37"/>
  <c r="T167" i="37" s="1"/>
  <c r="U167" i="37" s="1"/>
  <c r="R167" i="37"/>
  <c r="O167" i="37"/>
  <c r="N167" i="37"/>
  <c r="T166" i="37"/>
  <c r="U166" i="37" s="1"/>
  <c r="S166" i="37"/>
  <c r="R166" i="37"/>
  <c r="O166" i="37"/>
  <c r="N166" i="37"/>
  <c r="Q165" i="37"/>
  <c r="P165" i="37"/>
  <c r="M165" i="37"/>
  <c r="S165" i="37" s="1"/>
  <c r="T165" i="37" s="1"/>
  <c r="U165" i="37" s="1"/>
  <c r="L165" i="37"/>
  <c r="R165" i="37" s="1"/>
  <c r="K165" i="37"/>
  <c r="J165" i="37"/>
  <c r="I165" i="37"/>
  <c r="H165" i="37"/>
  <c r="G165" i="37"/>
  <c r="F165" i="37"/>
  <c r="E165" i="37"/>
  <c r="D165" i="37"/>
  <c r="C165" i="37"/>
  <c r="B165" i="37"/>
  <c r="S164" i="37"/>
  <c r="T164" i="37" s="1"/>
  <c r="U164" i="37" s="1"/>
  <c r="R164" i="37"/>
  <c r="O164" i="37"/>
  <c r="N164" i="37"/>
  <c r="S163" i="37"/>
  <c r="T163" i="37" s="1"/>
  <c r="U163" i="37" s="1"/>
  <c r="R163" i="37"/>
  <c r="O163" i="37"/>
  <c r="N163" i="37"/>
  <c r="S162" i="37"/>
  <c r="T162" i="37" s="1"/>
  <c r="U162" i="37" s="1"/>
  <c r="Q162" i="37"/>
  <c r="P162" i="37"/>
  <c r="M162" i="37"/>
  <c r="O162" i="37" s="1"/>
  <c r="L162" i="37"/>
  <c r="R162" i="37" s="1"/>
  <c r="K162" i="37"/>
  <c r="J162" i="37"/>
  <c r="J158" i="37" s="1"/>
  <c r="I162" i="37"/>
  <c r="H162" i="37"/>
  <c r="H158" i="37" s="1"/>
  <c r="G162" i="37"/>
  <c r="G158" i="37" s="1"/>
  <c r="F162" i="37"/>
  <c r="E162" i="37"/>
  <c r="D162" i="37"/>
  <c r="C162" i="37"/>
  <c r="B162" i="37"/>
  <c r="S161" i="37"/>
  <c r="T161" i="37" s="1"/>
  <c r="U161" i="37" s="1"/>
  <c r="R161" i="37"/>
  <c r="O161" i="37"/>
  <c r="N161" i="37"/>
  <c r="S160" i="37"/>
  <c r="T160" i="37" s="1"/>
  <c r="U160" i="37" s="1"/>
  <c r="R160" i="37"/>
  <c r="O160" i="37"/>
  <c r="N160" i="37"/>
  <c r="Q159" i="37"/>
  <c r="P159" i="37"/>
  <c r="P158" i="37" s="1"/>
  <c r="O159" i="37"/>
  <c r="M159" i="37"/>
  <c r="S159" i="37" s="1"/>
  <c r="T159" i="37" s="1"/>
  <c r="U159" i="37" s="1"/>
  <c r="L159" i="37"/>
  <c r="N159" i="37" s="1"/>
  <c r="K159" i="37"/>
  <c r="J159" i="37"/>
  <c r="I159" i="37"/>
  <c r="H159" i="37"/>
  <c r="G159" i="37"/>
  <c r="F159" i="37"/>
  <c r="F158" i="37" s="1"/>
  <c r="E159" i="37"/>
  <c r="D159" i="37"/>
  <c r="D158" i="37" s="1"/>
  <c r="C159" i="37"/>
  <c r="C158" i="37" s="1"/>
  <c r="B159" i="37"/>
  <c r="Q158" i="37"/>
  <c r="M158" i="37"/>
  <c r="S158" i="37" s="1"/>
  <c r="T158" i="37" s="1"/>
  <c r="U158" i="37" s="1"/>
  <c r="L158" i="37"/>
  <c r="R158" i="37" s="1"/>
  <c r="K158" i="37"/>
  <c r="I158" i="37"/>
  <c r="E158" i="37"/>
  <c r="B158" i="37"/>
  <c r="S157" i="37"/>
  <c r="T157" i="37" s="1"/>
  <c r="U157" i="37" s="1"/>
  <c r="R157" i="37"/>
  <c r="O157" i="37"/>
  <c r="N157" i="37"/>
  <c r="S156" i="37"/>
  <c r="T156" i="37" s="1"/>
  <c r="U156" i="37" s="1"/>
  <c r="R156" i="37"/>
  <c r="O156" i="37"/>
  <c r="N156" i="37"/>
  <c r="S155" i="37"/>
  <c r="T155" i="37" s="1"/>
  <c r="U155" i="37" s="1"/>
  <c r="R155" i="37"/>
  <c r="O155" i="37"/>
  <c r="N155" i="37"/>
  <c r="T154" i="37"/>
  <c r="U154" i="37" s="1"/>
  <c r="S154" i="37"/>
  <c r="R154" i="37"/>
  <c r="O154" i="37"/>
  <c r="N154" i="37"/>
  <c r="S153" i="37"/>
  <c r="T153" i="37" s="1"/>
  <c r="U153" i="37" s="1"/>
  <c r="R153" i="37"/>
  <c r="O153" i="37"/>
  <c r="N153" i="37"/>
  <c r="S152" i="37"/>
  <c r="T152" i="37" s="1"/>
  <c r="U152" i="37" s="1"/>
  <c r="R152" i="37"/>
  <c r="O152" i="37"/>
  <c r="N152" i="37"/>
  <c r="S151" i="37"/>
  <c r="T151" i="37" s="1"/>
  <c r="U151" i="37" s="1"/>
  <c r="Q151" i="37"/>
  <c r="P151" i="37"/>
  <c r="M151" i="37"/>
  <c r="O151" i="37" s="1"/>
  <c r="L151" i="37"/>
  <c r="R151" i="37" s="1"/>
  <c r="K151" i="37"/>
  <c r="J151" i="37"/>
  <c r="I151" i="37"/>
  <c r="H151" i="37"/>
  <c r="H148" i="37" s="1"/>
  <c r="N148" i="37" s="1"/>
  <c r="G151" i="37"/>
  <c r="F151" i="37"/>
  <c r="E151" i="37"/>
  <c r="D151" i="37"/>
  <c r="C151" i="37"/>
  <c r="B151" i="37"/>
  <c r="S150" i="37"/>
  <c r="T150" i="37" s="1"/>
  <c r="U150" i="37" s="1"/>
  <c r="R150" i="37"/>
  <c r="O150" i="37"/>
  <c r="N150" i="37"/>
  <c r="S149" i="37"/>
  <c r="Q149" i="37"/>
  <c r="P149" i="37"/>
  <c r="M149" i="37"/>
  <c r="L149" i="37"/>
  <c r="R149" i="37" s="1"/>
  <c r="K149" i="37"/>
  <c r="J149" i="37"/>
  <c r="J148" i="37" s="1"/>
  <c r="I149" i="37"/>
  <c r="I148" i="37" s="1"/>
  <c r="O148" i="37" s="1"/>
  <c r="H149" i="37"/>
  <c r="G149" i="37"/>
  <c r="F149" i="37"/>
  <c r="E149" i="37"/>
  <c r="D149" i="37"/>
  <c r="C149" i="37"/>
  <c r="B149" i="37"/>
  <c r="R148" i="37"/>
  <c r="Q148" i="37"/>
  <c r="P148" i="37"/>
  <c r="M148" i="37"/>
  <c r="S148" i="37" s="1"/>
  <c r="L148" i="37"/>
  <c r="K148" i="37"/>
  <c r="F148" i="37"/>
  <c r="E148" i="37"/>
  <c r="D148" i="37"/>
  <c r="C148" i="37"/>
  <c r="B148" i="37"/>
  <c r="S147" i="37"/>
  <c r="T147" i="37" s="1"/>
  <c r="U147" i="37" s="1"/>
  <c r="R147" i="37"/>
  <c r="O147" i="37"/>
  <c r="N147" i="37"/>
  <c r="X146" i="37"/>
  <c r="W146" i="37"/>
  <c r="W141" i="37" s="1"/>
  <c r="W137" i="37" s="1"/>
  <c r="W136" i="37" s="1"/>
  <c r="W135" i="37" s="1"/>
  <c r="V146" i="37"/>
  <c r="V141" i="37" s="1"/>
  <c r="V137" i="37" s="1"/>
  <c r="V136" i="37" s="1"/>
  <c r="V135" i="37" s="1"/>
  <c r="S146" i="37"/>
  <c r="T146" i="37" s="1"/>
  <c r="U146" i="37" s="1"/>
  <c r="Q146" i="37"/>
  <c r="P146" i="37"/>
  <c r="O146" i="37"/>
  <c r="M146" i="37"/>
  <c r="L146" i="37"/>
  <c r="R146" i="37" s="1"/>
  <c r="K146" i="37"/>
  <c r="K141" i="37" s="1"/>
  <c r="K137" i="37" s="1"/>
  <c r="J146" i="37"/>
  <c r="J141" i="37" s="1"/>
  <c r="J137" i="37" s="1"/>
  <c r="I146" i="37"/>
  <c r="H146" i="37"/>
  <c r="G146" i="37"/>
  <c r="F146" i="37"/>
  <c r="E146" i="37"/>
  <c r="D146" i="37"/>
  <c r="C146" i="37"/>
  <c r="B146" i="37"/>
  <c r="S145" i="37"/>
  <c r="T145" i="37" s="1"/>
  <c r="U145" i="37" s="1"/>
  <c r="R145" i="37"/>
  <c r="O145" i="37"/>
  <c r="N145" i="37"/>
  <c r="X144" i="37"/>
  <c r="X141" i="37" s="1"/>
  <c r="X137" i="37" s="1"/>
  <c r="X136" i="37" s="1"/>
  <c r="X135" i="37" s="1"/>
  <c r="W144" i="37"/>
  <c r="V144" i="37"/>
  <c r="Q144" i="37"/>
  <c r="P144" i="37"/>
  <c r="P141" i="37" s="1"/>
  <c r="O144" i="37"/>
  <c r="M144" i="37"/>
  <c r="M141" i="37" s="1"/>
  <c r="L144" i="37"/>
  <c r="N144" i="37" s="1"/>
  <c r="K144" i="37"/>
  <c r="J144" i="37"/>
  <c r="I144" i="37"/>
  <c r="H144" i="37"/>
  <c r="G144" i="37"/>
  <c r="F144" i="37"/>
  <c r="E144" i="37"/>
  <c r="D144" i="37"/>
  <c r="D141" i="37" s="1"/>
  <c r="C144" i="37"/>
  <c r="C141" i="37" s="1"/>
  <c r="B144" i="37"/>
  <c r="T143" i="37"/>
  <c r="U143" i="37" s="1"/>
  <c r="S143" i="37"/>
  <c r="R143" i="37"/>
  <c r="O143" i="37"/>
  <c r="N143" i="37"/>
  <c r="X142" i="37"/>
  <c r="W142" i="37"/>
  <c r="V142" i="37"/>
  <c r="T142" i="37"/>
  <c r="U142" i="37" s="1"/>
  <c r="R142" i="37"/>
  <c r="Q142" i="37"/>
  <c r="Q141" i="37" s="1"/>
  <c r="S141" i="37" s="1"/>
  <c r="T141" i="37" s="1"/>
  <c r="U141" i="37" s="1"/>
  <c r="P142" i="37"/>
  <c r="M142" i="37"/>
  <c r="S142" i="37" s="1"/>
  <c r="L142" i="37"/>
  <c r="N142" i="37" s="1"/>
  <c r="K142" i="37"/>
  <c r="J142" i="37"/>
  <c r="I142" i="37"/>
  <c r="I141" i="37" s="1"/>
  <c r="I137" i="37" s="1"/>
  <c r="H142" i="37"/>
  <c r="H141" i="37" s="1"/>
  <c r="H137" i="37" s="1"/>
  <c r="G142" i="37"/>
  <c r="F142" i="37"/>
  <c r="F141" i="37" s="1"/>
  <c r="E142" i="37"/>
  <c r="E141" i="37" s="1"/>
  <c r="E137" i="37" s="1"/>
  <c r="E136" i="37" s="1"/>
  <c r="E135" i="37" s="1"/>
  <c r="D142" i="37"/>
  <c r="C142" i="37"/>
  <c r="B142" i="37"/>
  <c r="G141" i="37"/>
  <c r="B141" i="37"/>
  <c r="S140" i="37"/>
  <c r="T140" i="37" s="1"/>
  <c r="U140" i="37" s="1"/>
  <c r="R140" i="37"/>
  <c r="O140" i="37"/>
  <c r="N140" i="37"/>
  <c r="S139" i="37"/>
  <c r="T139" i="37" s="1"/>
  <c r="U139" i="37" s="1"/>
  <c r="R139" i="37"/>
  <c r="O139" i="37"/>
  <c r="N139" i="37"/>
  <c r="X138" i="37"/>
  <c r="W138" i="37"/>
  <c r="V138" i="37"/>
  <c r="S138" i="37"/>
  <c r="T138" i="37" s="1"/>
  <c r="U138" i="37" s="1"/>
  <c r="R138" i="37"/>
  <c r="Q138" i="37"/>
  <c r="P138" i="37"/>
  <c r="O138" i="37"/>
  <c r="N138" i="37"/>
  <c r="M138" i="37"/>
  <c r="L138" i="37"/>
  <c r="K138" i="37"/>
  <c r="J138" i="37"/>
  <c r="I138" i="37"/>
  <c r="H138" i="37"/>
  <c r="G138" i="37"/>
  <c r="G137" i="37" s="1"/>
  <c r="F138" i="37"/>
  <c r="E138" i="37"/>
  <c r="D138" i="37"/>
  <c r="C138" i="37"/>
  <c r="B138" i="37"/>
  <c r="Q137" i="37"/>
  <c r="Q136" i="37" s="1"/>
  <c r="Q135" i="37" s="1"/>
  <c r="B137" i="37"/>
  <c r="B136" i="37" s="1"/>
  <c r="B135" i="37" s="1"/>
  <c r="T134" i="37"/>
  <c r="U134" i="37" s="1"/>
  <c r="S134" i="37"/>
  <c r="R134" i="37"/>
  <c r="O134" i="37"/>
  <c r="N134" i="37"/>
  <c r="S133" i="37"/>
  <c r="T133" i="37" s="1"/>
  <c r="U133" i="37" s="1"/>
  <c r="R133" i="37"/>
  <c r="O133" i="37"/>
  <c r="N133" i="37"/>
  <c r="T132" i="37"/>
  <c r="U132" i="37" s="1"/>
  <c r="S132" i="37"/>
  <c r="R132" i="37"/>
  <c r="O132" i="37"/>
  <c r="N132" i="37"/>
  <c r="S131" i="37"/>
  <c r="T131" i="37" s="1"/>
  <c r="U131" i="37" s="1"/>
  <c r="R131" i="37"/>
  <c r="O131" i="37"/>
  <c r="N131" i="37"/>
  <c r="Q130" i="37"/>
  <c r="P130" i="37"/>
  <c r="O130" i="37"/>
  <c r="M130" i="37"/>
  <c r="S130" i="37" s="1"/>
  <c r="T130" i="37" s="1"/>
  <c r="U130" i="37" s="1"/>
  <c r="L130" i="37"/>
  <c r="R130" i="37" s="1"/>
  <c r="K130" i="37"/>
  <c r="J130" i="37"/>
  <c r="I130" i="37"/>
  <c r="H130" i="37"/>
  <c r="G130" i="37"/>
  <c r="F130" i="37"/>
  <c r="E130" i="37"/>
  <c r="D130" i="37"/>
  <c r="C130" i="37"/>
  <c r="B130" i="37"/>
  <c r="S129" i="37"/>
  <c r="T129" i="37" s="1"/>
  <c r="U129" i="37" s="1"/>
  <c r="R129" i="37"/>
  <c r="O129" i="37"/>
  <c r="N129" i="37"/>
  <c r="S128" i="37"/>
  <c r="T128" i="37" s="1"/>
  <c r="U128" i="37" s="1"/>
  <c r="R128" i="37"/>
  <c r="O128" i="37"/>
  <c r="N128" i="37"/>
  <c r="S127" i="37"/>
  <c r="T127" i="37" s="1"/>
  <c r="U127" i="37" s="1"/>
  <c r="Q127" i="37"/>
  <c r="P127" i="37"/>
  <c r="M127" i="37"/>
  <c r="M126" i="37" s="1"/>
  <c r="L127" i="37"/>
  <c r="R127" i="37" s="1"/>
  <c r="K127" i="37"/>
  <c r="J127" i="37"/>
  <c r="I127" i="37"/>
  <c r="H127" i="37"/>
  <c r="H126" i="37" s="1"/>
  <c r="H125" i="37" s="1"/>
  <c r="H124" i="37" s="1"/>
  <c r="G127" i="37"/>
  <c r="G126" i="37" s="1"/>
  <c r="G125" i="37" s="1"/>
  <c r="F127" i="37"/>
  <c r="E127" i="37"/>
  <c r="D127" i="37"/>
  <c r="C127" i="37"/>
  <c r="B127" i="37"/>
  <c r="Q126" i="37"/>
  <c r="P126" i="37"/>
  <c r="P125" i="37" s="1"/>
  <c r="P124" i="37" s="1"/>
  <c r="O126" i="37"/>
  <c r="L126" i="37"/>
  <c r="N126" i="37" s="1"/>
  <c r="K126" i="37"/>
  <c r="J126" i="37"/>
  <c r="I126" i="37"/>
  <c r="F126" i="37"/>
  <c r="E126" i="37"/>
  <c r="D126" i="37"/>
  <c r="D125" i="37" s="1"/>
  <c r="D124" i="37" s="1"/>
  <c r="C126" i="37"/>
  <c r="C125" i="37" s="1"/>
  <c r="C124" i="37" s="1"/>
  <c r="B126" i="37"/>
  <c r="Q125" i="37"/>
  <c r="L125" i="37"/>
  <c r="R125" i="37" s="1"/>
  <c r="K125" i="37"/>
  <c r="K124" i="37" s="1"/>
  <c r="J125" i="37"/>
  <c r="I125" i="37"/>
  <c r="F125" i="37"/>
  <c r="E125" i="37"/>
  <c r="B125" i="37"/>
  <c r="Q124" i="37"/>
  <c r="J124" i="37"/>
  <c r="I124" i="37"/>
  <c r="G124" i="37"/>
  <c r="F124" i="37"/>
  <c r="E124" i="37"/>
  <c r="B124" i="37"/>
  <c r="S123" i="37"/>
  <c r="T123" i="37" s="1"/>
  <c r="U123" i="37" s="1"/>
  <c r="R123" i="37"/>
  <c r="O123" i="37"/>
  <c r="N123" i="37"/>
  <c r="S122" i="37"/>
  <c r="T122" i="37" s="1"/>
  <c r="U122" i="37" s="1"/>
  <c r="R122" i="37"/>
  <c r="O122" i="37"/>
  <c r="N122" i="37"/>
  <c r="Q121" i="37"/>
  <c r="P121" i="37"/>
  <c r="P119" i="37" s="1"/>
  <c r="O121" i="37"/>
  <c r="M121" i="37"/>
  <c r="S121" i="37" s="1"/>
  <c r="T121" i="37" s="1"/>
  <c r="U121" i="37" s="1"/>
  <c r="L121" i="37"/>
  <c r="N121" i="37" s="1"/>
  <c r="K121" i="37"/>
  <c r="J121" i="37"/>
  <c r="I121" i="37"/>
  <c r="H121" i="37"/>
  <c r="G121" i="37"/>
  <c r="F121" i="37"/>
  <c r="E121" i="37"/>
  <c r="D121" i="37"/>
  <c r="D119" i="37" s="1"/>
  <c r="D115" i="37" s="1"/>
  <c r="C121" i="37"/>
  <c r="C119" i="37" s="1"/>
  <c r="C115" i="37" s="1"/>
  <c r="B121" i="37"/>
  <c r="T120" i="37"/>
  <c r="U120" i="37" s="1"/>
  <c r="S120" i="37"/>
  <c r="R120" i="37"/>
  <c r="O120" i="37"/>
  <c r="N120" i="37"/>
  <c r="Q119" i="37"/>
  <c r="Q115" i="37" s="1"/>
  <c r="N119" i="37"/>
  <c r="M119" i="37"/>
  <c r="O119" i="37" s="1"/>
  <c r="L119" i="37"/>
  <c r="K119" i="37"/>
  <c r="J119" i="37"/>
  <c r="I119" i="37"/>
  <c r="H119" i="37"/>
  <c r="G119" i="37"/>
  <c r="F119" i="37"/>
  <c r="E119" i="37"/>
  <c r="E115" i="37" s="1"/>
  <c r="B119" i="37"/>
  <c r="S118" i="37"/>
  <c r="T118" i="37" s="1"/>
  <c r="U118" i="37" s="1"/>
  <c r="R118" i="37"/>
  <c r="O118" i="37"/>
  <c r="N118" i="37"/>
  <c r="S117" i="37"/>
  <c r="T117" i="37" s="1"/>
  <c r="U117" i="37" s="1"/>
  <c r="R117" i="37"/>
  <c r="O117" i="37"/>
  <c r="N117" i="37"/>
  <c r="R116" i="37"/>
  <c r="Q116" i="37"/>
  <c r="P116" i="37"/>
  <c r="N116" i="37"/>
  <c r="M116" i="37"/>
  <c r="L116" i="37"/>
  <c r="K116" i="37"/>
  <c r="J116" i="37"/>
  <c r="I116" i="37"/>
  <c r="H116" i="37"/>
  <c r="G116" i="37"/>
  <c r="F116" i="37"/>
  <c r="F115" i="37" s="1"/>
  <c r="E116" i="37"/>
  <c r="D116" i="37"/>
  <c r="C116" i="37"/>
  <c r="B116" i="37"/>
  <c r="B115" i="37" s="1"/>
  <c r="N115" i="37"/>
  <c r="L115" i="37"/>
  <c r="K115" i="37"/>
  <c r="J115" i="37"/>
  <c r="I115" i="37"/>
  <c r="I84" i="37" s="1"/>
  <c r="I83" i="37" s="1"/>
  <c r="I82" i="37" s="1"/>
  <c r="H115" i="37"/>
  <c r="G115" i="37"/>
  <c r="S114" i="37"/>
  <c r="T114" i="37" s="1"/>
  <c r="U114" i="37" s="1"/>
  <c r="R114" i="37"/>
  <c r="O114" i="37"/>
  <c r="N114" i="37"/>
  <c r="S113" i="37"/>
  <c r="T113" i="37" s="1"/>
  <c r="U113" i="37" s="1"/>
  <c r="R113" i="37"/>
  <c r="O113" i="37"/>
  <c r="N113" i="37"/>
  <c r="R112" i="37"/>
  <c r="Q112" i="37"/>
  <c r="Q108" i="37" s="1"/>
  <c r="P112" i="37"/>
  <c r="M112" i="37"/>
  <c r="O112" i="37" s="1"/>
  <c r="L112" i="37"/>
  <c r="N112" i="37" s="1"/>
  <c r="K112" i="37"/>
  <c r="J112" i="37"/>
  <c r="I112" i="37"/>
  <c r="H112" i="37"/>
  <c r="G112" i="37"/>
  <c r="F112" i="37"/>
  <c r="E112" i="37"/>
  <c r="E108" i="37" s="1"/>
  <c r="D112" i="37"/>
  <c r="C112" i="37"/>
  <c r="B112" i="37"/>
  <c r="S111" i="37"/>
  <c r="T111" i="37" s="1"/>
  <c r="U111" i="37" s="1"/>
  <c r="R111" i="37"/>
  <c r="O111" i="37"/>
  <c r="N111" i="37"/>
  <c r="S110" i="37"/>
  <c r="T110" i="37" s="1"/>
  <c r="U110" i="37" s="1"/>
  <c r="R110" i="37"/>
  <c r="O110" i="37"/>
  <c r="N110" i="37"/>
  <c r="R109" i="37"/>
  <c r="Q109" i="37"/>
  <c r="P109" i="37"/>
  <c r="N109" i="37"/>
  <c r="M109" i="37"/>
  <c r="L109" i="37"/>
  <c r="K109" i="37"/>
  <c r="J109" i="37"/>
  <c r="I109" i="37"/>
  <c r="H109" i="37"/>
  <c r="G109" i="37"/>
  <c r="F109" i="37"/>
  <c r="F108" i="37" s="1"/>
  <c r="E109" i="37"/>
  <c r="D109" i="37"/>
  <c r="C109" i="37"/>
  <c r="B109" i="37"/>
  <c r="B108" i="37" s="1"/>
  <c r="P108" i="37"/>
  <c r="N108" i="37"/>
  <c r="L108" i="37"/>
  <c r="R108" i="37" s="1"/>
  <c r="K108" i="37"/>
  <c r="J108" i="37"/>
  <c r="I108" i="37"/>
  <c r="H108" i="37"/>
  <c r="G108" i="37"/>
  <c r="D108" i="37"/>
  <c r="C108" i="37"/>
  <c r="S107" i="37"/>
  <c r="T107" i="37" s="1"/>
  <c r="U107" i="37" s="1"/>
  <c r="R107" i="37"/>
  <c r="O107" i="37"/>
  <c r="N107" i="37"/>
  <c r="X106" i="37"/>
  <c r="W106" i="37"/>
  <c r="V106" i="37"/>
  <c r="S106" i="37"/>
  <c r="T106" i="37" s="1"/>
  <c r="U106" i="37" s="1"/>
  <c r="Q106" i="37"/>
  <c r="P106" i="37"/>
  <c r="O106" i="37"/>
  <c r="N106" i="37"/>
  <c r="M106" i="37"/>
  <c r="L106" i="37"/>
  <c r="R106" i="37" s="1"/>
  <c r="K106" i="37"/>
  <c r="J106" i="37"/>
  <c r="I106" i="37"/>
  <c r="H106" i="37"/>
  <c r="G106" i="37"/>
  <c r="F106" i="37"/>
  <c r="E106" i="37"/>
  <c r="D106" i="37"/>
  <c r="C106" i="37"/>
  <c r="C102" i="37" s="1"/>
  <c r="C99" i="37" s="1"/>
  <c r="B106" i="37"/>
  <c r="B102" i="37" s="1"/>
  <c r="B99" i="37" s="1"/>
  <c r="S105" i="37"/>
  <c r="T105" i="37" s="1"/>
  <c r="U105" i="37" s="1"/>
  <c r="R105" i="37"/>
  <c r="O105" i="37"/>
  <c r="N105" i="37"/>
  <c r="S104" i="37"/>
  <c r="T104" i="37" s="1"/>
  <c r="U104" i="37" s="1"/>
  <c r="R104" i="37"/>
  <c r="O104" i="37"/>
  <c r="N104" i="37"/>
  <c r="S103" i="37"/>
  <c r="T103" i="37" s="1"/>
  <c r="U103" i="37" s="1"/>
  <c r="R103" i="37"/>
  <c r="O103" i="37"/>
  <c r="N103" i="37"/>
  <c r="X102" i="37"/>
  <c r="W102" i="37"/>
  <c r="V102" i="37"/>
  <c r="S102" i="37"/>
  <c r="T102" i="37" s="1"/>
  <c r="U102" i="37" s="1"/>
  <c r="Q102" i="37"/>
  <c r="P102" i="37"/>
  <c r="M102" i="37"/>
  <c r="O102" i="37" s="1"/>
  <c r="L102" i="37"/>
  <c r="R102" i="37" s="1"/>
  <c r="K102" i="37"/>
  <c r="J102" i="37"/>
  <c r="I102" i="37"/>
  <c r="H102" i="37"/>
  <c r="H99" i="37" s="1"/>
  <c r="H84" i="37" s="1"/>
  <c r="H83" i="37" s="1"/>
  <c r="H82" i="37" s="1"/>
  <c r="G102" i="37"/>
  <c r="G99" i="37" s="1"/>
  <c r="G84" i="37" s="1"/>
  <c r="G83" i="37" s="1"/>
  <c r="G82" i="37" s="1"/>
  <c r="F102" i="37"/>
  <c r="E102" i="37"/>
  <c r="D102" i="37"/>
  <c r="T101" i="37"/>
  <c r="U101" i="37" s="1"/>
  <c r="S101" i="37"/>
  <c r="R101" i="37"/>
  <c r="O101" i="37"/>
  <c r="N101" i="37"/>
  <c r="X100" i="37"/>
  <c r="X99" i="37" s="1"/>
  <c r="W100" i="37"/>
  <c r="V100" i="37"/>
  <c r="Q100" i="37"/>
  <c r="P100" i="37"/>
  <c r="M100" i="37"/>
  <c r="L100" i="37"/>
  <c r="L99" i="37" s="1"/>
  <c r="K100" i="37"/>
  <c r="J100" i="37"/>
  <c r="I100" i="37"/>
  <c r="H100" i="37"/>
  <c r="G100" i="37"/>
  <c r="F100" i="37"/>
  <c r="E100" i="37"/>
  <c r="D100" i="37"/>
  <c r="C100" i="37"/>
  <c r="B100" i="37"/>
  <c r="W99" i="37"/>
  <c r="V99" i="37"/>
  <c r="Q99" i="37"/>
  <c r="P99" i="37"/>
  <c r="K99" i="37"/>
  <c r="J99" i="37"/>
  <c r="I99" i="37"/>
  <c r="F99" i="37"/>
  <c r="E99" i="37"/>
  <c r="D99" i="37"/>
  <c r="S98" i="37"/>
  <c r="T98" i="37" s="1"/>
  <c r="U98" i="37" s="1"/>
  <c r="R98" i="37"/>
  <c r="O98" i="37"/>
  <c r="N98" i="37"/>
  <c r="R97" i="37"/>
  <c r="Q97" i="37"/>
  <c r="P97" i="37"/>
  <c r="N97" i="37"/>
  <c r="M97" i="37"/>
  <c r="L97" i="37"/>
  <c r="K97" i="37"/>
  <c r="J97" i="37"/>
  <c r="I97" i="37"/>
  <c r="H97" i="37"/>
  <c r="G97" i="37"/>
  <c r="F97" i="37"/>
  <c r="E97" i="37"/>
  <c r="D97" i="37"/>
  <c r="C97" i="37"/>
  <c r="B97" i="37"/>
  <c r="U96" i="37"/>
  <c r="S96" i="37"/>
  <c r="T96" i="37" s="1"/>
  <c r="R96" i="37"/>
  <c r="O96" i="37"/>
  <c r="N96" i="37"/>
  <c r="Q95" i="37"/>
  <c r="P95" i="37"/>
  <c r="P89" i="37" s="1"/>
  <c r="P85" i="37" s="1"/>
  <c r="O95" i="37"/>
  <c r="M95" i="37"/>
  <c r="S95" i="37" s="1"/>
  <c r="T95" i="37" s="1"/>
  <c r="U95" i="37" s="1"/>
  <c r="L95" i="37"/>
  <c r="N95" i="37" s="1"/>
  <c r="K95" i="37"/>
  <c r="J95" i="37"/>
  <c r="I95" i="37"/>
  <c r="H95" i="37"/>
  <c r="G95" i="37"/>
  <c r="F95" i="37"/>
  <c r="E95" i="37"/>
  <c r="D95" i="37"/>
  <c r="D89" i="37" s="1"/>
  <c r="C95" i="37"/>
  <c r="C89" i="37" s="1"/>
  <c r="C85" i="37" s="1"/>
  <c r="B95" i="37"/>
  <c r="S94" i="37"/>
  <c r="T94" i="37" s="1"/>
  <c r="U94" i="37" s="1"/>
  <c r="R94" i="37"/>
  <c r="O94" i="37"/>
  <c r="N94" i="37"/>
  <c r="T93" i="37"/>
  <c r="U93" i="37" s="1"/>
  <c r="S93" i="37"/>
  <c r="R93" i="37"/>
  <c r="O93" i="37"/>
  <c r="N93" i="37"/>
  <c r="Q92" i="37"/>
  <c r="P92" i="37"/>
  <c r="M92" i="37"/>
  <c r="S92" i="37" s="1"/>
  <c r="T92" i="37" s="1"/>
  <c r="U92" i="37" s="1"/>
  <c r="L92" i="37"/>
  <c r="K92" i="37"/>
  <c r="K89" i="37" s="1"/>
  <c r="K85" i="37" s="1"/>
  <c r="K84" i="37" s="1"/>
  <c r="J92" i="37"/>
  <c r="I92" i="37"/>
  <c r="H92" i="37"/>
  <c r="G92" i="37"/>
  <c r="F92" i="37"/>
  <c r="E92" i="37"/>
  <c r="D92" i="37"/>
  <c r="C92" i="37"/>
  <c r="B92" i="37"/>
  <c r="S91" i="37"/>
  <c r="T91" i="37" s="1"/>
  <c r="U91" i="37" s="1"/>
  <c r="R91" i="37"/>
  <c r="O91" i="37"/>
  <c r="N91" i="37"/>
  <c r="Q90" i="37"/>
  <c r="P90" i="37"/>
  <c r="N90" i="37"/>
  <c r="M90" i="37"/>
  <c r="L90" i="37"/>
  <c r="R90" i="37" s="1"/>
  <c r="K90" i="37"/>
  <c r="J90" i="37"/>
  <c r="I90" i="37"/>
  <c r="H90" i="37"/>
  <c r="G90" i="37"/>
  <c r="F90" i="37"/>
  <c r="E90" i="37"/>
  <c r="D90" i="37"/>
  <c r="C90" i="37"/>
  <c r="B90" i="37"/>
  <c r="Q89" i="37"/>
  <c r="J89" i="37"/>
  <c r="J85" i="37" s="1"/>
  <c r="J84" i="37" s="1"/>
  <c r="J83" i="37" s="1"/>
  <c r="J82" i="37" s="1"/>
  <c r="I89" i="37"/>
  <c r="I85" i="37" s="1"/>
  <c r="H89" i="37"/>
  <c r="G89" i="37"/>
  <c r="F89" i="37"/>
  <c r="E89" i="37"/>
  <c r="S88" i="37"/>
  <c r="T88" i="37" s="1"/>
  <c r="U88" i="37" s="1"/>
  <c r="R88" i="37"/>
  <c r="O88" i="37"/>
  <c r="N88" i="37"/>
  <c r="S87" i="37"/>
  <c r="T87" i="37" s="1"/>
  <c r="U87" i="37" s="1"/>
  <c r="R87" i="37"/>
  <c r="O87" i="37"/>
  <c r="N87" i="37"/>
  <c r="R86" i="37"/>
  <c r="Q86" i="37"/>
  <c r="Q85" i="37" s="1"/>
  <c r="P86" i="37"/>
  <c r="M86" i="37"/>
  <c r="O86" i="37" s="1"/>
  <c r="L86" i="37"/>
  <c r="N86" i="37" s="1"/>
  <c r="K86" i="37"/>
  <c r="J86" i="37"/>
  <c r="I86" i="37"/>
  <c r="H86" i="37"/>
  <c r="G86" i="37"/>
  <c r="F86" i="37"/>
  <c r="F85" i="37" s="1"/>
  <c r="F84" i="37" s="1"/>
  <c r="F83" i="37" s="1"/>
  <c r="F82" i="37" s="1"/>
  <c r="E86" i="37"/>
  <c r="E85" i="37" s="1"/>
  <c r="E84" i="37" s="1"/>
  <c r="E83" i="37" s="1"/>
  <c r="E82" i="37" s="1"/>
  <c r="D86" i="37"/>
  <c r="C86" i="37"/>
  <c r="B86" i="37"/>
  <c r="H85" i="37"/>
  <c r="G85" i="37"/>
  <c r="U81" i="37"/>
  <c r="S81" i="37"/>
  <c r="T81" i="37" s="1"/>
  <c r="R81" i="37"/>
  <c r="O81" i="37"/>
  <c r="N81" i="37"/>
  <c r="S80" i="37"/>
  <c r="T80" i="37" s="1"/>
  <c r="U80" i="37" s="1"/>
  <c r="R80" i="37"/>
  <c r="O80" i="37"/>
  <c r="N80" i="37"/>
  <c r="U79" i="37"/>
  <c r="S79" i="37"/>
  <c r="T79" i="37" s="1"/>
  <c r="R79" i="37"/>
  <c r="O79" i="37"/>
  <c r="N79" i="37"/>
  <c r="S78" i="37"/>
  <c r="T78" i="37" s="1"/>
  <c r="U78" i="37" s="1"/>
  <c r="R78" i="37"/>
  <c r="O78" i="37"/>
  <c r="N78" i="37"/>
  <c r="S77" i="37"/>
  <c r="T77" i="37" s="1"/>
  <c r="U77" i="37" s="1"/>
  <c r="R77" i="37"/>
  <c r="O77" i="37"/>
  <c r="N77" i="37"/>
  <c r="R76" i="37"/>
  <c r="Q76" i="37"/>
  <c r="O76" i="37"/>
  <c r="N76" i="37"/>
  <c r="M76" i="37"/>
  <c r="S76" i="37" s="1"/>
  <c r="T76" i="37" s="1"/>
  <c r="U76" i="37" s="1"/>
  <c r="K76" i="37"/>
  <c r="I76" i="37"/>
  <c r="G76" i="37"/>
  <c r="E76" i="37"/>
  <c r="C76" i="37"/>
  <c r="S75" i="37"/>
  <c r="T75" i="37" s="1"/>
  <c r="U75" i="37" s="1"/>
  <c r="R75" i="37"/>
  <c r="O75" i="37"/>
  <c r="N75" i="37"/>
  <c r="S74" i="37"/>
  <c r="T74" i="37" s="1"/>
  <c r="U74" i="37" s="1"/>
  <c r="R74" i="37"/>
  <c r="O74" i="37"/>
  <c r="N74" i="37"/>
  <c r="S73" i="37"/>
  <c r="T73" i="37" s="1"/>
  <c r="U73" i="37" s="1"/>
  <c r="R73" i="37"/>
  <c r="O73" i="37"/>
  <c r="N73" i="37"/>
  <c r="S72" i="37"/>
  <c r="T72" i="37" s="1"/>
  <c r="U72" i="37" s="1"/>
  <c r="R72" i="37"/>
  <c r="O72" i="37"/>
  <c r="N72" i="37"/>
  <c r="S71" i="37"/>
  <c r="T71" i="37" s="1"/>
  <c r="U71" i="37" s="1"/>
  <c r="R71" i="37"/>
  <c r="O71" i="37"/>
  <c r="N71" i="37"/>
  <c r="S70" i="37"/>
  <c r="T70" i="37" s="1"/>
  <c r="U70" i="37" s="1"/>
  <c r="R70" i="37"/>
  <c r="O70" i="37"/>
  <c r="N70" i="37"/>
  <c r="S69" i="37"/>
  <c r="T69" i="37" s="1"/>
  <c r="U69" i="37" s="1"/>
  <c r="R69" i="37"/>
  <c r="O69" i="37"/>
  <c r="N69" i="37"/>
  <c r="S68" i="37"/>
  <c r="T68" i="37" s="1"/>
  <c r="U68" i="37" s="1"/>
  <c r="R68" i="37"/>
  <c r="O68" i="37"/>
  <c r="N68" i="37"/>
  <c r="S67" i="37"/>
  <c r="T67" i="37" s="1"/>
  <c r="U67" i="37" s="1"/>
  <c r="R67" i="37"/>
  <c r="O67" i="37"/>
  <c r="N67" i="37"/>
  <c r="S66" i="37"/>
  <c r="T66" i="37" s="1"/>
  <c r="U66" i="37" s="1"/>
  <c r="R66" i="37"/>
  <c r="O66" i="37"/>
  <c r="N66" i="37"/>
  <c r="Q65" i="37"/>
  <c r="Q64" i="37" s="1"/>
  <c r="Q63" i="37" s="1"/>
  <c r="Q62" i="37" s="1"/>
  <c r="P65" i="37"/>
  <c r="M65" i="37"/>
  <c r="O65" i="37" s="1"/>
  <c r="L65" i="37"/>
  <c r="N65" i="37" s="1"/>
  <c r="K65" i="37"/>
  <c r="J65" i="37"/>
  <c r="I65" i="37"/>
  <c r="H65" i="37"/>
  <c r="G65" i="37"/>
  <c r="F65" i="37"/>
  <c r="E65" i="37"/>
  <c r="E64" i="37" s="1"/>
  <c r="E63" i="37" s="1"/>
  <c r="E62" i="37" s="1"/>
  <c r="D65" i="37"/>
  <c r="C65" i="37"/>
  <c r="B65" i="37"/>
  <c r="R64" i="37"/>
  <c r="N64" i="37"/>
  <c r="M64" i="37"/>
  <c r="S64" i="37" s="1"/>
  <c r="K64" i="37"/>
  <c r="K63" i="37" s="1"/>
  <c r="K62" i="37" s="1"/>
  <c r="I64" i="37"/>
  <c r="I63" i="37" s="1"/>
  <c r="G64" i="37"/>
  <c r="G63" i="37" s="1"/>
  <c r="G62" i="37" s="1"/>
  <c r="C64" i="37"/>
  <c r="C63" i="37" s="1"/>
  <c r="C62" i="37" s="1"/>
  <c r="P63" i="37"/>
  <c r="N63" i="37"/>
  <c r="M63" i="37"/>
  <c r="L63" i="37"/>
  <c r="R63" i="37" s="1"/>
  <c r="J63" i="37"/>
  <c r="H63" i="37"/>
  <c r="F63" i="37"/>
  <c r="D63" i="37"/>
  <c r="B63" i="37"/>
  <c r="B62" i="37" s="1"/>
  <c r="P62" i="37"/>
  <c r="J62" i="37"/>
  <c r="I62" i="37"/>
  <c r="H62" i="37"/>
  <c r="F62" i="37"/>
  <c r="D62" i="37"/>
  <c r="S61" i="37"/>
  <c r="T61" i="37" s="1"/>
  <c r="U61" i="37" s="1"/>
  <c r="R61" i="37"/>
  <c r="O61" i="37"/>
  <c r="N61" i="37"/>
  <c r="Q60" i="37"/>
  <c r="P60" i="37"/>
  <c r="R60" i="37" s="1"/>
  <c r="N60" i="37"/>
  <c r="M60" i="37"/>
  <c r="S60" i="37" s="1"/>
  <c r="T60" i="37" s="1"/>
  <c r="U60" i="37" s="1"/>
  <c r="K60" i="37"/>
  <c r="K56" i="37" s="1"/>
  <c r="I60" i="37"/>
  <c r="G60" i="37"/>
  <c r="E60" i="37"/>
  <c r="C60" i="37"/>
  <c r="S59" i="37"/>
  <c r="T59" i="37" s="1"/>
  <c r="U59" i="37" s="1"/>
  <c r="R59" i="37"/>
  <c r="O59" i="37"/>
  <c r="N59" i="37"/>
  <c r="T58" i="37"/>
  <c r="U58" i="37" s="1"/>
  <c r="S58" i="37"/>
  <c r="R58" i="37"/>
  <c r="O58" i="37"/>
  <c r="N58" i="37"/>
  <c r="Q57" i="37"/>
  <c r="P57" i="37"/>
  <c r="N57" i="37"/>
  <c r="M57" i="37"/>
  <c r="L57" i="37"/>
  <c r="R57" i="37" s="1"/>
  <c r="K57" i="37"/>
  <c r="J57" i="37"/>
  <c r="I57" i="37"/>
  <c r="H57" i="37"/>
  <c r="G57" i="37"/>
  <c r="F57" i="37"/>
  <c r="E57" i="37"/>
  <c r="C57" i="37"/>
  <c r="B57" i="37"/>
  <c r="Q56" i="37"/>
  <c r="P56" i="37"/>
  <c r="L56" i="37"/>
  <c r="R56" i="37" s="1"/>
  <c r="J56" i="37"/>
  <c r="I56" i="37"/>
  <c r="H56" i="37"/>
  <c r="H23" i="36" s="1"/>
  <c r="G56" i="37"/>
  <c r="F56" i="37"/>
  <c r="E56" i="37"/>
  <c r="D56" i="37"/>
  <c r="C56" i="37"/>
  <c r="B56" i="37"/>
  <c r="S55" i="37"/>
  <c r="T55" i="37" s="1"/>
  <c r="U55" i="37" s="1"/>
  <c r="R55" i="37"/>
  <c r="O55" i="37"/>
  <c r="N55" i="37"/>
  <c r="S54" i="37"/>
  <c r="T54" i="37" s="1"/>
  <c r="U54" i="37" s="1"/>
  <c r="R54" i="37"/>
  <c r="O54" i="37"/>
  <c r="N54" i="37"/>
  <c r="S53" i="37"/>
  <c r="T53" i="37" s="1"/>
  <c r="U53" i="37" s="1"/>
  <c r="R53" i="37"/>
  <c r="O53" i="37"/>
  <c r="N53" i="37"/>
  <c r="S52" i="37"/>
  <c r="T52" i="37" s="1"/>
  <c r="U52" i="37" s="1"/>
  <c r="R52" i="37"/>
  <c r="O52" i="37"/>
  <c r="N52" i="37"/>
  <c r="Q51" i="37"/>
  <c r="P51" i="37"/>
  <c r="M51" i="37"/>
  <c r="O51" i="37" s="1"/>
  <c r="L51" i="37"/>
  <c r="N51" i="37" s="1"/>
  <c r="K51" i="37"/>
  <c r="J51" i="37"/>
  <c r="I51" i="37"/>
  <c r="H51" i="37"/>
  <c r="G51" i="37"/>
  <c r="F51" i="37"/>
  <c r="E51" i="37"/>
  <c r="D51" i="37"/>
  <c r="C51" i="37"/>
  <c r="B51" i="37"/>
  <c r="Q50" i="37"/>
  <c r="S50" i="37" s="1"/>
  <c r="T50" i="37" s="1"/>
  <c r="U50" i="37" s="1"/>
  <c r="P50" i="37"/>
  <c r="R50" i="37" s="1"/>
  <c r="O50" i="37"/>
  <c r="N50" i="37"/>
  <c r="K50" i="37"/>
  <c r="K48" i="37" s="1"/>
  <c r="K47" i="37" s="1"/>
  <c r="K22" i="36" s="1"/>
  <c r="J50" i="37"/>
  <c r="J48" i="37" s="1"/>
  <c r="J47" i="37" s="1"/>
  <c r="J22" i="36" s="1"/>
  <c r="S49" i="37"/>
  <c r="T49" i="37" s="1"/>
  <c r="U49" i="37" s="1"/>
  <c r="R49" i="37"/>
  <c r="O49" i="37"/>
  <c r="N49" i="37"/>
  <c r="M48" i="37"/>
  <c r="O48" i="37" s="1"/>
  <c r="L48" i="37"/>
  <c r="N48" i="37" s="1"/>
  <c r="I48" i="37"/>
  <c r="I47" i="37" s="1"/>
  <c r="H48" i="37"/>
  <c r="H47" i="37" s="1"/>
  <c r="G48" i="37"/>
  <c r="F48" i="37"/>
  <c r="E48" i="37"/>
  <c r="E47" i="37" s="1"/>
  <c r="D48" i="37"/>
  <c r="C48" i="37"/>
  <c r="B48" i="37"/>
  <c r="M47" i="37"/>
  <c r="L47" i="37"/>
  <c r="G47" i="37"/>
  <c r="F47" i="37"/>
  <c r="C47" i="37"/>
  <c r="B47" i="37"/>
  <c r="T46" i="37"/>
  <c r="U46" i="37" s="1"/>
  <c r="S46" i="37"/>
  <c r="R46" i="37"/>
  <c r="O46" i="37"/>
  <c r="N46" i="37"/>
  <c r="S45" i="37"/>
  <c r="T45" i="37" s="1"/>
  <c r="U45" i="37" s="1"/>
  <c r="R45" i="37"/>
  <c r="Q45" i="37"/>
  <c r="P45" i="37"/>
  <c r="O45" i="37"/>
  <c r="N45" i="37"/>
  <c r="M45" i="37"/>
  <c r="K45" i="37"/>
  <c r="I45" i="37"/>
  <c r="G45" i="37"/>
  <c r="E45" i="37"/>
  <c r="C45" i="37"/>
  <c r="T44" i="37"/>
  <c r="U44" i="37" s="1"/>
  <c r="S44" i="37"/>
  <c r="R44" i="37"/>
  <c r="O44" i="37"/>
  <c r="N44" i="37"/>
  <c r="S43" i="37"/>
  <c r="T43" i="37" s="1"/>
  <c r="U43" i="37" s="1"/>
  <c r="R43" i="37"/>
  <c r="O43" i="37"/>
  <c r="N43" i="37"/>
  <c r="Q42" i="37"/>
  <c r="P42" i="37"/>
  <c r="P39" i="37" s="1"/>
  <c r="M42" i="37"/>
  <c r="O42" i="37" s="1"/>
  <c r="L42" i="37"/>
  <c r="N42" i="37" s="1"/>
  <c r="K42" i="37"/>
  <c r="I42" i="37"/>
  <c r="G42" i="37"/>
  <c r="G39" i="37" s="1"/>
  <c r="E42" i="37"/>
  <c r="C42" i="37"/>
  <c r="S41" i="37"/>
  <c r="T41" i="37" s="1"/>
  <c r="U41" i="37" s="1"/>
  <c r="R41" i="37"/>
  <c r="O41" i="37"/>
  <c r="N41" i="37"/>
  <c r="R40" i="37"/>
  <c r="Q40" i="37"/>
  <c r="P40" i="37"/>
  <c r="N40" i="37"/>
  <c r="M40" i="37"/>
  <c r="L40" i="37"/>
  <c r="K40" i="37"/>
  <c r="J40" i="37"/>
  <c r="I40" i="37"/>
  <c r="H40" i="37"/>
  <c r="G40" i="37"/>
  <c r="F40" i="37"/>
  <c r="F39" i="37" s="1"/>
  <c r="E40" i="37"/>
  <c r="E39" i="37" s="1"/>
  <c r="D40" i="37"/>
  <c r="C40" i="37"/>
  <c r="B40" i="37"/>
  <c r="B39" i="37" s="1"/>
  <c r="N39" i="37"/>
  <c r="L39" i="37"/>
  <c r="R39" i="37" s="1"/>
  <c r="K39" i="37"/>
  <c r="J39" i="37"/>
  <c r="I39" i="37"/>
  <c r="I21" i="36" s="1"/>
  <c r="H39" i="37"/>
  <c r="D39" i="37"/>
  <c r="C39" i="37"/>
  <c r="S38" i="37"/>
  <c r="T38" i="37" s="1"/>
  <c r="U38" i="37" s="1"/>
  <c r="R38" i="37"/>
  <c r="O38" i="37"/>
  <c r="N38" i="37"/>
  <c r="S37" i="37"/>
  <c r="T37" i="37" s="1"/>
  <c r="U37" i="37" s="1"/>
  <c r="R37" i="37"/>
  <c r="O37" i="37"/>
  <c r="N37" i="37"/>
  <c r="S36" i="37"/>
  <c r="T36" i="37" s="1"/>
  <c r="U36" i="37" s="1"/>
  <c r="R36" i="37"/>
  <c r="O36" i="37"/>
  <c r="N36" i="37"/>
  <c r="S35" i="37"/>
  <c r="T35" i="37" s="1"/>
  <c r="U35" i="37" s="1"/>
  <c r="R35" i="37"/>
  <c r="O35" i="37"/>
  <c r="N35" i="37"/>
  <c r="S34" i="37"/>
  <c r="T34" i="37" s="1"/>
  <c r="U34" i="37" s="1"/>
  <c r="R34" i="37"/>
  <c r="O34" i="37"/>
  <c r="N34" i="37"/>
  <c r="S33" i="37"/>
  <c r="T33" i="37" s="1"/>
  <c r="U33" i="37" s="1"/>
  <c r="Q33" i="37"/>
  <c r="P33" i="37"/>
  <c r="R33" i="37" s="1"/>
  <c r="N33" i="37"/>
  <c r="M33" i="37"/>
  <c r="O33" i="37" s="1"/>
  <c r="K33" i="37"/>
  <c r="I33" i="37"/>
  <c r="G33" i="37"/>
  <c r="E33" i="37"/>
  <c r="C33" i="37"/>
  <c r="U32" i="37"/>
  <c r="T32" i="37"/>
  <c r="S32" i="37"/>
  <c r="R32" i="37"/>
  <c r="O32" i="37"/>
  <c r="N32" i="37"/>
  <c r="U31" i="37"/>
  <c r="T31" i="37"/>
  <c r="S31" i="37"/>
  <c r="R31" i="37"/>
  <c r="O31" i="37"/>
  <c r="N31" i="37"/>
  <c r="U30" i="37"/>
  <c r="T30" i="37"/>
  <c r="S30" i="37"/>
  <c r="R30" i="37"/>
  <c r="O30" i="37"/>
  <c r="N30" i="37"/>
  <c r="Q29" i="37"/>
  <c r="P29" i="37"/>
  <c r="R29" i="37" s="1"/>
  <c r="O29" i="37"/>
  <c r="N29" i="37"/>
  <c r="M29" i="37"/>
  <c r="S29" i="37" s="1"/>
  <c r="T29" i="37" s="1"/>
  <c r="U29" i="37" s="1"/>
  <c r="K29" i="37"/>
  <c r="I29" i="37"/>
  <c r="G29" i="37"/>
  <c r="G25" i="37" s="1"/>
  <c r="E29" i="37"/>
  <c r="C29" i="37"/>
  <c r="C25" i="37" s="1"/>
  <c r="S28" i="37"/>
  <c r="T28" i="37" s="1"/>
  <c r="U28" i="37" s="1"/>
  <c r="R28" i="37"/>
  <c r="O28" i="37"/>
  <c r="N28" i="37"/>
  <c r="T27" i="37"/>
  <c r="U27" i="37" s="1"/>
  <c r="S27" i="37"/>
  <c r="R27" i="37"/>
  <c r="O27" i="37"/>
  <c r="N27" i="37"/>
  <c r="R26" i="37"/>
  <c r="Q26" i="37"/>
  <c r="P26" i="37"/>
  <c r="N26" i="37"/>
  <c r="M26" i="37"/>
  <c r="S26" i="37" s="1"/>
  <c r="T26" i="37" s="1"/>
  <c r="U26" i="37" s="1"/>
  <c r="K26" i="37"/>
  <c r="I26" i="37"/>
  <c r="G26" i="37"/>
  <c r="E26" i="37"/>
  <c r="C26" i="37"/>
  <c r="R25" i="37"/>
  <c r="N25" i="37"/>
  <c r="K25" i="37"/>
  <c r="K21" i="37" s="1"/>
  <c r="I25" i="37"/>
  <c r="Q24" i="37"/>
  <c r="S24" i="37" s="1"/>
  <c r="T24" i="37" s="1"/>
  <c r="U24" i="37" s="1"/>
  <c r="P24" i="37"/>
  <c r="R24" i="37" s="1"/>
  <c r="O24" i="37"/>
  <c r="N24" i="37"/>
  <c r="U23" i="37"/>
  <c r="T23" i="37"/>
  <c r="S23" i="37"/>
  <c r="R23" i="37"/>
  <c r="O23" i="37"/>
  <c r="N23" i="37"/>
  <c r="O22" i="37"/>
  <c r="N22" i="37"/>
  <c r="M22" i="37"/>
  <c r="L22" i="37"/>
  <c r="K22" i="37"/>
  <c r="J22" i="37"/>
  <c r="I22" i="37"/>
  <c r="I21" i="37" s="1"/>
  <c r="H22" i="37"/>
  <c r="H21" i="37" s="1"/>
  <c r="G22" i="37"/>
  <c r="F22" i="37"/>
  <c r="F21" i="37" s="1"/>
  <c r="E22" i="37"/>
  <c r="E21" i="37" s="1"/>
  <c r="D22" i="37"/>
  <c r="C22" i="37"/>
  <c r="C21" i="37" s="1"/>
  <c r="B22" i="37"/>
  <c r="B21" i="37" s="1"/>
  <c r="L21" i="37"/>
  <c r="J21" i="37"/>
  <c r="D21" i="37"/>
  <c r="T19" i="37"/>
  <c r="U19" i="37" s="1"/>
  <c r="S19" i="37"/>
  <c r="R19" i="37"/>
  <c r="O19" i="37"/>
  <c r="N19" i="37"/>
  <c r="U18" i="37"/>
  <c r="T18" i="37"/>
  <c r="S18" i="37"/>
  <c r="R18" i="37"/>
  <c r="O18" i="37"/>
  <c r="N18" i="37"/>
  <c r="T17" i="37"/>
  <c r="U17" i="37" s="1"/>
  <c r="S17" i="37"/>
  <c r="R17" i="37"/>
  <c r="O17" i="37"/>
  <c r="N17" i="37"/>
  <c r="S48" i="36"/>
  <c r="T48" i="36" s="1"/>
  <c r="U48" i="36" s="1"/>
  <c r="R48" i="36"/>
  <c r="O48" i="36"/>
  <c r="N48" i="36"/>
  <c r="S47" i="36"/>
  <c r="T47" i="36" s="1"/>
  <c r="U47" i="36" s="1"/>
  <c r="R47" i="36"/>
  <c r="O47" i="36"/>
  <c r="N47" i="36"/>
  <c r="X46" i="36"/>
  <c r="W46" i="36"/>
  <c r="V46" i="36"/>
  <c r="V45" i="36" s="1"/>
  <c r="Q46" i="36"/>
  <c r="P46" i="36"/>
  <c r="M46" i="36"/>
  <c r="S46" i="36" s="1"/>
  <c r="T46" i="36" s="1"/>
  <c r="U46" i="36" s="1"/>
  <c r="L46" i="36"/>
  <c r="R46" i="36" s="1"/>
  <c r="K46" i="36"/>
  <c r="J46" i="36"/>
  <c r="J45" i="36" s="1"/>
  <c r="I46" i="36"/>
  <c r="H46" i="36"/>
  <c r="H45" i="36" s="1"/>
  <c r="G46" i="36"/>
  <c r="F46" i="36"/>
  <c r="E46" i="36"/>
  <c r="D46" i="36"/>
  <c r="C46" i="36"/>
  <c r="B46" i="36"/>
  <c r="B45" i="36" s="1"/>
  <c r="X45" i="36"/>
  <c r="W45" i="36"/>
  <c r="R45" i="36"/>
  <c r="Q45" i="36"/>
  <c r="P45" i="36"/>
  <c r="L45" i="36"/>
  <c r="N45" i="36" s="1"/>
  <c r="K45" i="36"/>
  <c r="I45" i="36"/>
  <c r="G45" i="36"/>
  <c r="F45" i="36"/>
  <c r="E45" i="36"/>
  <c r="D45" i="36"/>
  <c r="C45" i="36"/>
  <c r="T44" i="36"/>
  <c r="U44" i="36" s="1"/>
  <c r="S44" i="36"/>
  <c r="R44" i="36"/>
  <c r="O44" i="36"/>
  <c r="N44" i="36"/>
  <c r="U43" i="36"/>
  <c r="T43" i="36"/>
  <c r="S43" i="36"/>
  <c r="R43" i="36"/>
  <c r="O43" i="36"/>
  <c r="N43" i="36"/>
  <c r="T42" i="36"/>
  <c r="U42" i="36" s="1"/>
  <c r="S42" i="36"/>
  <c r="R42" i="36"/>
  <c r="O42" i="36"/>
  <c r="N42" i="36"/>
  <c r="U41" i="36"/>
  <c r="T41" i="36"/>
  <c r="S41" i="36"/>
  <c r="R41" i="36"/>
  <c r="O41" i="36"/>
  <c r="N41" i="36"/>
  <c r="X40" i="36"/>
  <c r="X39" i="36" s="1"/>
  <c r="W40" i="36"/>
  <c r="W39" i="36" s="1"/>
  <c r="V40" i="36"/>
  <c r="R40" i="36"/>
  <c r="Q40" i="36"/>
  <c r="S40" i="36" s="1"/>
  <c r="T40" i="36" s="1"/>
  <c r="U40" i="36" s="1"/>
  <c r="P40" i="36"/>
  <c r="M40" i="36"/>
  <c r="O40" i="36" s="1"/>
  <c r="L40" i="36"/>
  <c r="N40" i="36" s="1"/>
  <c r="K40" i="36"/>
  <c r="K39" i="36" s="1"/>
  <c r="J40" i="36"/>
  <c r="I40" i="36"/>
  <c r="H40" i="36"/>
  <c r="H39" i="36" s="1"/>
  <c r="G40" i="36"/>
  <c r="F40" i="36"/>
  <c r="F39" i="36" s="1"/>
  <c r="E40" i="36"/>
  <c r="D40" i="36"/>
  <c r="C40" i="36"/>
  <c r="B40" i="36"/>
  <c r="V39" i="36"/>
  <c r="Q39" i="36"/>
  <c r="S39" i="36" s="1"/>
  <c r="T39" i="36" s="1"/>
  <c r="U39" i="36" s="1"/>
  <c r="P39" i="36"/>
  <c r="M39" i="36"/>
  <c r="J39" i="36"/>
  <c r="I39" i="36"/>
  <c r="O39" i="36" s="1"/>
  <c r="G39" i="36"/>
  <c r="E39" i="36"/>
  <c r="D39" i="36"/>
  <c r="C39" i="36"/>
  <c r="B39" i="36"/>
  <c r="S38" i="36"/>
  <c r="T38" i="36" s="1"/>
  <c r="U38" i="36" s="1"/>
  <c r="R38" i="36"/>
  <c r="O38" i="36"/>
  <c r="N38" i="36"/>
  <c r="S37" i="36"/>
  <c r="T37" i="36" s="1"/>
  <c r="U37" i="36" s="1"/>
  <c r="R37" i="36"/>
  <c r="O37" i="36"/>
  <c r="N37" i="36"/>
  <c r="X36" i="36"/>
  <c r="W36" i="36"/>
  <c r="V36" i="36"/>
  <c r="V35" i="36" s="1"/>
  <c r="V29" i="36" s="1"/>
  <c r="V28" i="36" s="1"/>
  <c r="Q36" i="36"/>
  <c r="P36" i="36"/>
  <c r="R36" i="36" s="1"/>
  <c r="O36" i="36"/>
  <c r="M36" i="36"/>
  <c r="S36" i="36" s="1"/>
  <c r="T36" i="36" s="1"/>
  <c r="U36" i="36" s="1"/>
  <c r="L36" i="36"/>
  <c r="K36" i="36"/>
  <c r="J36" i="36"/>
  <c r="J35" i="36" s="1"/>
  <c r="J29" i="36" s="1"/>
  <c r="J28" i="36" s="1"/>
  <c r="I36" i="36"/>
  <c r="I35" i="36" s="1"/>
  <c r="H36" i="36"/>
  <c r="N36" i="36" s="1"/>
  <c r="G36" i="36"/>
  <c r="F36" i="36"/>
  <c r="F35" i="36" s="1"/>
  <c r="F29" i="36" s="1"/>
  <c r="F28" i="36" s="1"/>
  <c r="E36" i="36"/>
  <c r="D36" i="36"/>
  <c r="D35" i="36" s="1"/>
  <c r="C36" i="36"/>
  <c r="B36" i="36"/>
  <c r="X35" i="36"/>
  <c r="W35" i="36"/>
  <c r="Q35" i="36"/>
  <c r="S35" i="36" s="1"/>
  <c r="N35" i="36"/>
  <c r="M35" i="36"/>
  <c r="L35" i="36"/>
  <c r="K35" i="36"/>
  <c r="H35" i="36"/>
  <c r="G35" i="36"/>
  <c r="E35" i="36"/>
  <c r="C35" i="36"/>
  <c r="C29" i="36" s="1"/>
  <c r="C28" i="36" s="1"/>
  <c r="B35" i="36"/>
  <c r="S34" i="36"/>
  <c r="T34" i="36" s="1"/>
  <c r="U34" i="36" s="1"/>
  <c r="R34" i="36"/>
  <c r="O34" i="36"/>
  <c r="N34" i="36"/>
  <c r="S33" i="36"/>
  <c r="T33" i="36" s="1"/>
  <c r="U33" i="36" s="1"/>
  <c r="R33" i="36"/>
  <c r="O33" i="36"/>
  <c r="N33" i="36"/>
  <c r="S32" i="36"/>
  <c r="T32" i="36" s="1"/>
  <c r="U32" i="36" s="1"/>
  <c r="R32" i="36"/>
  <c r="O32" i="36"/>
  <c r="N32" i="36"/>
  <c r="S31" i="36"/>
  <c r="T31" i="36" s="1"/>
  <c r="U31" i="36" s="1"/>
  <c r="R31" i="36"/>
  <c r="O31" i="36"/>
  <c r="N31" i="36"/>
  <c r="X30" i="36"/>
  <c r="W30" i="36"/>
  <c r="V30" i="36"/>
  <c r="Q30" i="36"/>
  <c r="P30" i="36"/>
  <c r="R30" i="36" s="1"/>
  <c r="N30" i="36"/>
  <c r="M30" i="36"/>
  <c r="S30" i="36" s="1"/>
  <c r="T30" i="36" s="1"/>
  <c r="U30" i="36" s="1"/>
  <c r="L30" i="36"/>
  <c r="K30" i="36"/>
  <c r="J30" i="36"/>
  <c r="I30" i="36"/>
  <c r="H30" i="36"/>
  <c r="H29" i="36" s="1"/>
  <c r="H28" i="36" s="1"/>
  <c r="G30" i="36"/>
  <c r="G29" i="36" s="1"/>
  <c r="G28" i="36" s="1"/>
  <c r="F30" i="36"/>
  <c r="E30" i="36"/>
  <c r="D30" i="36"/>
  <c r="D29" i="36" s="1"/>
  <c r="D28" i="36" s="1"/>
  <c r="C30" i="36"/>
  <c r="B30" i="36"/>
  <c r="B29" i="36" s="1"/>
  <c r="B28" i="36" s="1"/>
  <c r="X29" i="36"/>
  <c r="W29" i="36"/>
  <c r="Q29" i="36"/>
  <c r="M29" i="36"/>
  <c r="S29" i="36" s="1"/>
  <c r="L29" i="36"/>
  <c r="K29" i="36"/>
  <c r="E29" i="36"/>
  <c r="X28" i="36"/>
  <c r="X16" i="36" s="1"/>
  <c r="X15" i="36" s="1"/>
  <c r="X14" i="36" s="1"/>
  <c r="X13" i="36" s="1"/>
  <c r="W28" i="36"/>
  <c r="Q28" i="36"/>
  <c r="L28" i="36"/>
  <c r="K28" i="36"/>
  <c r="E28" i="36"/>
  <c r="T27" i="36"/>
  <c r="U27" i="36" s="1"/>
  <c r="S27" i="36"/>
  <c r="Q27" i="36"/>
  <c r="P27" i="36"/>
  <c r="O27" i="36"/>
  <c r="N27" i="36"/>
  <c r="M27" i="36"/>
  <c r="M25" i="36" s="1"/>
  <c r="L27" i="36"/>
  <c r="R27" i="36" s="1"/>
  <c r="K27" i="36"/>
  <c r="J27" i="36"/>
  <c r="I27" i="36"/>
  <c r="H27" i="36"/>
  <c r="H25" i="36" s="1"/>
  <c r="H24" i="36" s="1"/>
  <c r="G27" i="36"/>
  <c r="G25" i="36" s="1"/>
  <c r="G24" i="36" s="1"/>
  <c r="F27" i="36"/>
  <c r="E27" i="36"/>
  <c r="D27" i="36"/>
  <c r="C27" i="36"/>
  <c r="B27" i="36"/>
  <c r="Q26" i="36"/>
  <c r="P26" i="36"/>
  <c r="R26" i="36" s="1"/>
  <c r="N26" i="36"/>
  <c r="M26" i="36"/>
  <c r="S26" i="36" s="1"/>
  <c r="T26" i="36" s="1"/>
  <c r="U26" i="36" s="1"/>
  <c r="L26" i="36"/>
  <c r="K26" i="36"/>
  <c r="J26" i="36"/>
  <c r="J25" i="36" s="1"/>
  <c r="J24" i="36" s="1"/>
  <c r="I26" i="36"/>
  <c r="I25" i="36" s="1"/>
  <c r="I24" i="36" s="1"/>
  <c r="H26" i="36"/>
  <c r="G26" i="36"/>
  <c r="F26" i="36"/>
  <c r="F25" i="36" s="1"/>
  <c r="F24" i="36" s="1"/>
  <c r="E26" i="36"/>
  <c r="D26" i="36"/>
  <c r="D25" i="36" s="1"/>
  <c r="D24" i="36" s="1"/>
  <c r="C26" i="36"/>
  <c r="B26" i="36"/>
  <c r="X25" i="36"/>
  <c r="W25" i="36"/>
  <c r="V25" i="36"/>
  <c r="Q25" i="36"/>
  <c r="Q24" i="36" s="1"/>
  <c r="K25" i="36"/>
  <c r="E25" i="36"/>
  <c r="E24" i="36" s="1"/>
  <c r="C25" i="36"/>
  <c r="C24" i="36" s="1"/>
  <c r="B25" i="36"/>
  <c r="X24" i="36"/>
  <c r="W24" i="36"/>
  <c r="V24" i="36"/>
  <c r="K24" i="36"/>
  <c r="B24" i="36"/>
  <c r="Q23" i="36"/>
  <c r="P23" i="36"/>
  <c r="L23" i="36"/>
  <c r="R23" i="36" s="1"/>
  <c r="K23" i="36"/>
  <c r="J23" i="36"/>
  <c r="I23" i="36"/>
  <c r="G23" i="36"/>
  <c r="F23" i="36"/>
  <c r="E23" i="36"/>
  <c r="D23" i="36"/>
  <c r="C23" i="36"/>
  <c r="B23" i="36"/>
  <c r="M22" i="36"/>
  <c r="I22" i="36"/>
  <c r="H22" i="36"/>
  <c r="G22" i="36"/>
  <c r="F22" i="36"/>
  <c r="E22" i="36"/>
  <c r="C22" i="36"/>
  <c r="B22" i="36"/>
  <c r="P21" i="36"/>
  <c r="R21" i="36" s="1"/>
  <c r="N21" i="36"/>
  <c r="L21" i="36"/>
  <c r="K21" i="36"/>
  <c r="J21" i="36"/>
  <c r="H21" i="36"/>
  <c r="G21" i="36"/>
  <c r="F21" i="36"/>
  <c r="E21" i="36"/>
  <c r="D21" i="36"/>
  <c r="C21" i="36"/>
  <c r="B21" i="36"/>
  <c r="L20" i="36"/>
  <c r="J20" i="36"/>
  <c r="S19" i="36"/>
  <c r="T19" i="36" s="1"/>
  <c r="U19" i="36" s="1"/>
  <c r="R19" i="36"/>
  <c r="O19" i="36"/>
  <c r="N19" i="36"/>
  <c r="S18" i="36"/>
  <c r="T18" i="36" s="1"/>
  <c r="U18" i="36" s="1"/>
  <c r="R18" i="36"/>
  <c r="O18" i="36"/>
  <c r="N18" i="36"/>
  <c r="X17" i="36"/>
  <c r="W17" i="36"/>
  <c r="W16" i="36" s="1"/>
  <c r="W15" i="36" s="1"/>
  <c r="W14" i="36" s="1"/>
  <c r="W13" i="36" s="1"/>
  <c r="V17" i="36"/>
  <c r="V16" i="36" s="1"/>
  <c r="V15" i="36" s="1"/>
  <c r="V14" i="36" s="1"/>
  <c r="V13" i="36" s="1"/>
  <c r="J28" i="38" l="1"/>
  <c r="J31" i="38" s="1"/>
  <c r="G6" i="38" s="1"/>
  <c r="H28" i="38"/>
  <c r="H31" i="38" s="1"/>
  <c r="F28" i="38"/>
  <c r="F31" i="38" s="1"/>
  <c r="G28" i="38"/>
  <c r="G31" i="38" s="1"/>
  <c r="K28" i="38"/>
  <c r="K31" i="38" s="1"/>
  <c r="K6" i="38" s="1"/>
  <c r="I15" i="38"/>
  <c r="I21" i="38" s="1"/>
  <c r="D6" i="39"/>
  <c r="C5" i="39"/>
  <c r="J17" i="36"/>
  <c r="J16" i="36" s="1"/>
  <c r="J15" i="36" s="1"/>
  <c r="J14" i="36" s="1"/>
  <c r="J13" i="36" s="1"/>
  <c r="P22" i="37"/>
  <c r="R22" i="37" s="1"/>
  <c r="P48" i="37"/>
  <c r="P47" i="37" s="1"/>
  <c r="P22" i="36" s="1"/>
  <c r="Q48" i="37"/>
  <c r="Q47" i="37" s="1"/>
  <c r="Q22" i="36" s="1"/>
  <c r="S22" i="36" s="1"/>
  <c r="T22" i="36" s="1"/>
  <c r="U22" i="36" s="1"/>
  <c r="J20" i="37"/>
  <c r="Q22" i="37"/>
  <c r="Q21" i="37" s="1"/>
  <c r="Q20" i="36" s="1"/>
  <c r="F20" i="37"/>
  <c r="F20" i="36"/>
  <c r="F17" i="36" s="1"/>
  <c r="F16" i="36" s="1"/>
  <c r="F15" i="36" s="1"/>
  <c r="F14" i="36" s="1"/>
  <c r="F13" i="36" s="1"/>
  <c r="T35" i="36"/>
  <c r="U35" i="36" s="1"/>
  <c r="H20" i="36"/>
  <c r="H17" i="36" s="1"/>
  <c r="H16" i="36" s="1"/>
  <c r="H15" i="36" s="1"/>
  <c r="H14" i="36" s="1"/>
  <c r="H13" i="36" s="1"/>
  <c r="H20" i="37"/>
  <c r="K20" i="37"/>
  <c r="K20" i="36"/>
  <c r="K17" i="36" s="1"/>
  <c r="K16" i="36" s="1"/>
  <c r="K15" i="36" s="1"/>
  <c r="K14" i="36" s="1"/>
  <c r="K13" i="36" s="1"/>
  <c r="I20" i="36"/>
  <c r="I17" i="36" s="1"/>
  <c r="I16" i="36" s="1"/>
  <c r="I15" i="36" s="1"/>
  <c r="I14" i="36" s="1"/>
  <c r="I13" i="36" s="1"/>
  <c r="I20" i="37"/>
  <c r="I29" i="36"/>
  <c r="I28" i="36" s="1"/>
  <c r="O35" i="36"/>
  <c r="G21" i="37"/>
  <c r="B20" i="37"/>
  <c r="B16" i="37" s="1"/>
  <c r="B15" i="37" s="1"/>
  <c r="B14" i="37" s="1"/>
  <c r="B13" i="37" s="1"/>
  <c r="B20" i="36"/>
  <c r="B17" i="36" s="1"/>
  <c r="B16" i="36" s="1"/>
  <c r="B15" i="36" s="1"/>
  <c r="B14" i="36" s="1"/>
  <c r="B13" i="36" s="1"/>
  <c r="C20" i="37"/>
  <c r="C20" i="36"/>
  <c r="C17" i="36" s="1"/>
  <c r="C16" i="36" s="1"/>
  <c r="C15" i="36" s="1"/>
  <c r="C14" i="36" s="1"/>
  <c r="C13" i="36" s="1"/>
  <c r="M24" i="36"/>
  <c r="O25" i="36"/>
  <c r="S25" i="36"/>
  <c r="T25" i="36" s="1"/>
  <c r="U25" i="36" s="1"/>
  <c r="E20" i="37"/>
  <c r="E16" i="37" s="1"/>
  <c r="E15" i="37" s="1"/>
  <c r="E14" i="37" s="1"/>
  <c r="E13" i="37" s="1"/>
  <c r="E20" i="36"/>
  <c r="E17" i="36" s="1"/>
  <c r="E16" i="36" s="1"/>
  <c r="E15" i="36" s="1"/>
  <c r="E14" i="36" s="1"/>
  <c r="E13" i="36" s="1"/>
  <c r="R99" i="37"/>
  <c r="N99" i="37"/>
  <c r="P115" i="37"/>
  <c r="R115" i="37" s="1"/>
  <c r="R119" i="37"/>
  <c r="P25" i="36"/>
  <c r="P24" i="36" s="1"/>
  <c r="M28" i="36"/>
  <c r="N29" i="36"/>
  <c r="O30" i="36"/>
  <c r="P35" i="36"/>
  <c r="P29" i="36" s="1"/>
  <c r="M25" i="37"/>
  <c r="Q39" i="37"/>
  <c r="Q21" i="36" s="1"/>
  <c r="O47" i="37"/>
  <c r="O22" i="36" s="1"/>
  <c r="K83" i="37"/>
  <c r="K82" i="37" s="1"/>
  <c r="T149" i="37"/>
  <c r="U149" i="37" s="1"/>
  <c r="N28" i="36"/>
  <c r="Q84" i="37"/>
  <c r="Q83" i="37" s="1"/>
  <c r="Q82" i="37" s="1"/>
  <c r="R92" i="37"/>
  <c r="N92" i="37"/>
  <c r="L89" i="37"/>
  <c r="S126" i="37"/>
  <c r="T126" i="37" s="1"/>
  <c r="U126" i="37" s="1"/>
  <c r="M125" i="37"/>
  <c r="O141" i="37"/>
  <c r="M137" i="37"/>
  <c r="N47" i="37"/>
  <c r="N22" i="36" s="1"/>
  <c r="L17" i="36"/>
  <c r="N21" i="37"/>
  <c r="N20" i="36" s="1"/>
  <c r="O26" i="37"/>
  <c r="D85" i="37"/>
  <c r="D84" i="37" s="1"/>
  <c r="D83" i="37" s="1"/>
  <c r="D82" i="37" s="1"/>
  <c r="D47" i="37"/>
  <c r="D22" i="36" s="1"/>
  <c r="T64" i="37"/>
  <c r="U64" i="37" s="1"/>
  <c r="C84" i="37"/>
  <c r="C83" i="37" s="1"/>
  <c r="C82" i="37" s="1"/>
  <c r="P84" i="37"/>
  <c r="P83" i="37" s="1"/>
  <c r="P82" i="37" s="1"/>
  <c r="G148" i="37"/>
  <c r="G136" i="37" s="1"/>
  <c r="G135" i="37" s="1"/>
  <c r="O183" i="37"/>
  <c r="L20" i="37"/>
  <c r="S116" i="37"/>
  <c r="T116" i="37" s="1"/>
  <c r="U116" i="37" s="1"/>
  <c r="M115" i="37"/>
  <c r="O116" i="37"/>
  <c r="D20" i="36"/>
  <c r="D17" i="36" s="1"/>
  <c r="D16" i="36" s="1"/>
  <c r="D15" i="36" s="1"/>
  <c r="D14" i="36" s="1"/>
  <c r="D13" i="36" s="1"/>
  <c r="L22" i="36"/>
  <c r="M45" i="36"/>
  <c r="N46" i="36"/>
  <c r="S57" i="37"/>
  <c r="T57" i="37" s="1"/>
  <c r="U57" i="37" s="1"/>
  <c r="M56" i="37"/>
  <c r="O57" i="37"/>
  <c r="R100" i="37"/>
  <c r="N100" i="37"/>
  <c r="S170" i="37"/>
  <c r="T170" i="37" s="1"/>
  <c r="U170" i="37" s="1"/>
  <c r="M169" i="37"/>
  <c r="O170" i="37"/>
  <c r="L39" i="36"/>
  <c r="O46" i="36"/>
  <c r="S90" i="37"/>
  <c r="T90" i="37" s="1"/>
  <c r="U90" i="37" s="1"/>
  <c r="M89" i="37"/>
  <c r="O90" i="37"/>
  <c r="S100" i="37"/>
  <c r="T100" i="37" s="1"/>
  <c r="U100" i="37" s="1"/>
  <c r="O100" i="37"/>
  <c r="M99" i="37"/>
  <c r="C137" i="37"/>
  <c r="C136" i="37" s="1"/>
  <c r="C135" i="37" s="1"/>
  <c r="T148" i="37"/>
  <c r="U148" i="37" s="1"/>
  <c r="N182" i="37"/>
  <c r="B89" i="37"/>
  <c r="B85" i="37" s="1"/>
  <c r="B84" i="37" s="1"/>
  <c r="B83" i="37" s="1"/>
  <c r="B82" i="37" s="1"/>
  <c r="D137" i="37"/>
  <c r="D136" i="37" s="1"/>
  <c r="D135" i="37" s="1"/>
  <c r="P137" i="37"/>
  <c r="P136" i="37" s="1"/>
  <c r="P135" i="37" s="1"/>
  <c r="L25" i="36"/>
  <c r="S63" i="37"/>
  <c r="T63" i="37" s="1"/>
  <c r="U63" i="37" s="1"/>
  <c r="M62" i="37"/>
  <c r="O63" i="37"/>
  <c r="S109" i="37"/>
  <c r="T109" i="37" s="1"/>
  <c r="U109" i="37" s="1"/>
  <c r="M108" i="37"/>
  <c r="O109" i="37"/>
  <c r="H136" i="37"/>
  <c r="H135" i="37" s="1"/>
  <c r="J136" i="37"/>
  <c r="J135" i="37" s="1"/>
  <c r="S40" i="37"/>
  <c r="T40" i="37" s="1"/>
  <c r="U40" i="37" s="1"/>
  <c r="M39" i="37"/>
  <c r="O40" i="37"/>
  <c r="S97" i="37"/>
  <c r="T97" i="37" s="1"/>
  <c r="U97" i="37" s="1"/>
  <c r="O97" i="37"/>
  <c r="F137" i="37"/>
  <c r="F136" i="37" s="1"/>
  <c r="F135" i="37" s="1"/>
  <c r="I136" i="37"/>
  <c r="I135" i="37" s="1"/>
  <c r="K136" i="37"/>
  <c r="K135" i="37" s="1"/>
  <c r="O149" i="37"/>
  <c r="R42" i="37"/>
  <c r="R51" i="37"/>
  <c r="R65" i="37"/>
  <c r="S86" i="37"/>
  <c r="T86" i="37" s="1"/>
  <c r="U86" i="37" s="1"/>
  <c r="S112" i="37"/>
  <c r="T112" i="37" s="1"/>
  <c r="U112" i="37" s="1"/>
  <c r="S119" i="37"/>
  <c r="T119" i="37" s="1"/>
  <c r="U119" i="37" s="1"/>
  <c r="S173" i="37"/>
  <c r="T173" i="37" s="1"/>
  <c r="U173" i="37" s="1"/>
  <c r="R182" i="37"/>
  <c r="S183" i="37"/>
  <c r="T183" i="37" s="1"/>
  <c r="U183" i="37" s="1"/>
  <c r="S42" i="37"/>
  <c r="T42" i="37" s="1"/>
  <c r="U42" i="37" s="1"/>
  <c r="S51" i="37"/>
  <c r="T51" i="37" s="1"/>
  <c r="U51" i="37" s="1"/>
  <c r="L62" i="37"/>
  <c r="S65" i="37"/>
  <c r="T65" i="37" s="1"/>
  <c r="U65" i="37" s="1"/>
  <c r="R95" i="37"/>
  <c r="R121" i="37"/>
  <c r="N125" i="37"/>
  <c r="R126" i="37"/>
  <c r="N130" i="37"/>
  <c r="R144" i="37"/>
  <c r="N158" i="37"/>
  <c r="R159" i="37"/>
  <c r="N165" i="37"/>
  <c r="O60" i="37"/>
  <c r="O64" i="37"/>
  <c r="O26" i="36" s="1"/>
  <c r="O92" i="37"/>
  <c r="S144" i="37"/>
  <c r="T144" i="37" s="1"/>
  <c r="U144" i="37" s="1"/>
  <c r="N146" i="37"/>
  <c r="O158" i="37"/>
  <c r="O165" i="37"/>
  <c r="L124" i="37"/>
  <c r="L141" i="37"/>
  <c r="N149" i="37"/>
  <c r="N169" i="37"/>
  <c r="N56" i="37"/>
  <c r="N23" i="36" s="1"/>
  <c r="N102" i="37"/>
  <c r="N127" i="37"/>
  <c r="O142" i="37"/>
  <c r="N151" i="37"/>
  <c r="N162" i="37"/>
  <c r="N187" i="37"/>
  <c r="O127" i="37"/>
  <c r="L181" i="37"/>
  <c r="M182" i="37"/>
  <c r="I28" i="38" l="1"/>
  <c r="I31" i="38" s="1"/>
  <c r="S22" i="37"/>
  <c r="T22" i="37" s="1"/>
  <c r="U22" i="37" s="1"/>
  <c r="J16" i="37"/>
  <c r="J15" i="37" s="1"/>
  <c r="J14" i="37" s="1"/>
  <c r="J13" i="37" s="1"/>
  <c r="R22" i="36"/>
  <c r="P21" i="37"/>
  <c r="R21" i="37" s="1"/>
  <c r="P20" i="36"/>
  <c r="P17" i="36" s="1"/>
  <c r="R17" i="36" s="1"/>
  <c r="R48" i="37"/>
  <c r="R47" i="37"/>
  <c r="S48" i="37"/>
  <c r="T48" i="37" s="1"/>
  <c r="U48" i="37" s="1"/>
  <c r="S47" i="37"/>
  <c r="T47" i="37" s="1"/>
  <c r="U47" i="37" s="1"/>
  <c r="P28" i="36"/>
  <c r="R28" i="36" s="1"/>
  <c r="R29" i="36"/>
  <c r="S56" i="37"/>
  <c r="T56" i="37" s="1"/>
  <c r="U56" i="37" s="1"/>
  <c r="O56" i="37"/>
  <c r="O23" i="36" s="1"/>
  <c r="M23" i="36"/>
  <c r="S23" i="36" s="1"/>
  <c r="T23" i="36" s="1"/>
  <c r="U23" i="36" s="1"/>
  <c r="C16" i="37"/>
  <c r="C15" i="37" s="1"/>
  <c r="C14" i="37" s="1"/>
  <c r="C13" i="37" s="1"/>
  <c r="N181" i="37"/>
  <c r="R181" i="37"/>
  <c r="N25" i="36"/>
  <c r="L24" i="36"/>
  <c r="R25" i="36"/>
  <c r="O45" i="36"/>
  <c r="S45" i="36"/>
  <c r="T45" i="36" s="1"/>
  <c r="U45" i="36" s="1"/>
  <c r="Q17" i="36"/>
  <c r="Q16" i="36" s="1"/>
  <c r="Q15" i="36" s="1"/>
  <c r="Q14" i="36" s="1"/>
  <c r="Q13" i="36" s="1"/>
  <c r="T29" i="36"/>
  <c r="U29" i="36" s="1"/>
  <c r="N17" i="36"/>
  <c r="R141" i="37"/>
  <c r="N141" i="37"/>
  <c r="L137" i="37"/>
  <c r="S125" i="37"/>
  <c r="T125" i="37" s="1"/>
  <c r="U125" i="37" s="1"/>
  <c r="M124" i="37"/>
  <c r="O125" i="37"/>
  <c r="Q20" i="37"/>
  <c r="Q16" i="37" s="1"/>
  <c r="Q15" i="37" s="1"/>
  <c r="Q14" i="37" s="1"/>
  <c r="Q13" i="37" s="1"/>
  <c r="N39" i="36"/>
  <c r="R39" i="36"/>
  <c r="S25" i="37"/>
  <c r="T25" i="37" s="1"/>
  <c r="U25" i="37" s="1"/>
  <c r="O25" i="37"/>
  <c r="M21" i="37"/>
  <c r="K16" i="37"/>
  <c r="K15" i="37" s="1"/>
  <c r="K14" i="37" s="1"/>
  <c r="K13" i="37" s="1"/>
  <c r="I16" i="37"/>
  <c r="I15" i="37" s="1"/>
  <c r="I14" i="37" s="1"/>
  <c r="I13" i="37" s="1"/>
  <c r="L85" i="37"/>
  <c r="R89" i="37"/>
  <c r="N89" i="37"/>
  <c r="H16" i="37"/>
  <c r="H15" i="37" s="1"/>
  <c r="H14" i="37" s="1"/>
  <c r="H13" i="37" s="1"/>
  <c r="S89" i="37"/>
  <c r="T89" i="37" s="1"/>
  <c r="U89" i="37" s="1"/>
  <c r="O89" i="37"/>
  <c r="M85" i="37"/>
  <c r="O137" i="37"/>
  <c r="M136" i="37"/>
  <c r="S137" i="37"/>
  <c r="T137" i="37" s="1"/>
  <c r="U137" i="37" s="1"/>
  <c r="R62" i="37"/>
  <c r="N62" i="37"/>
  <c r="S169" i="37"/>
  <c r="T169" i="37" s="1"/>
  <c r="U169" i="37" s="1"/>
  <c r="O169" i="37"/>
  <c r="R35" i="36"/>
  <c r="O182" i="37"/>
  <c r="M181" i="37"/>
  <c r="S182" i="37"/>
  <c r="T182" i="37" s="1"/>
  <c r="U182" i="37" s="1"/>
  <c r="S115" i="37"/>
  <c r="T115" i="37" s="1"/>
  <c r="U115" i="37" s="1"/>
  <c r="O115" i="37"/>
  <c r="G20" i="36"/>
  <c r="G17" i="36" s="1"/>
  <c r="G16" i="36" s="1"/>
  <c r="G15" i="36" s="1"/>
  <c r="G14" i="36" s="1"/>
  <c r="G13" i="36" s="1"/>
  <c r="G20" i="37"/>
  <c r="G16" i="37" s="1"/>
  <c r="G15" i="37" s="1"/>
  <c r="G14" i="37" s="1"/>
  <c r="G13" i="37" s="1"/>
  <c r="S28" i="36"/>
  <c r="T28" i="36" s="1"/>
  <c r="U28" i="36" s="1"/>
  <c r="O28" i="36"/>
  <c r="D20" i="37"/>
  <c r="D16" i="37" s="1"/>
  <c r="D15" i="37" s="1"/>
  <c r="D14" i="37" s="1"/>
  <c r="D13" i="37" s="1"/>
  <c r="R124" i="37"/>
  <c r="N124" i="37"/>
  <c r="S62" i="37"/>
  <c r="T62" i="37" s="1"/>
  <c r="U62" i="37" s="1"/>
  <c r="O62" i="37"/>
  <c r="S39" i="37"/>
  <c r="T39" i="37" s="1"/>
  <c r="U39" i="37" s="1"/>
  <c r="O39" i="37"/>
  <c r="O21" i="36" s="1"/>
  <c r="M21" i="36"/>
  <c r="S21" i="36" s="1"/>
  <c r="T21" i="36" s="1"/>
  <c r="U21" i="36" s="1"/>
  <c r="S108" i="37"/>
  <c r="T108" i="37" s="1"/>
  <c r="U108" i="37" s="1"/>
  <c r="O108" i="37"/>
  <c r="S99" i="37"/>
  <c r="T99" i="37" s="1"/>
  <c r="U99" i="37" s="1"/>
  <c r="O99" i="37"/>
  <c r="N20" i="37"/>
  <c r="O29" i="36"/>
  <c r="S24" i="36"/>
  <c r="T24" i="36" s="1"/>
  <c r="U24" i="36" s="1"/>
  <c r="O24" i="36"/>
  <c r="F16" i="37"/>
  <c r="F15" i="37" s="1"/>
  <c r="F14" i="37" s="1"/>
  <c r="F13" i="37" s="1"/>
  <c r="R20" i="36" l="1"/>
  <c r="P20" i="37"/>
  <c r="R20" i="37" s="1"/>
  <c r="R24" i="36"/>
  <c r="N24" i="36"/>
  <c r="N137" i="37"/>
  <c r="L136" i="37"/>
  <c r="R137" i="37"/>
  <c r="S21" i="37"/>
  <c r="T21" i="37" s="1"/>
  <c r="U21" i="37" s="1"/>
  <c r="M20" i="37"/>
  <c r="O21" i="37"/>
  <c r="O20" i="36" s="1"/>
  <c r="M20" i="36"/>
  <c r="O124" i="37"/>
  <c r="S124" i="37"/>
  <c r="T124" i="37" s="1"/>
  <c r="U124" i="37" s="1"/>
  <c r="L16" i="36"/>
  <c r="S85" i="37"/>
  <c r="T85" i="37" s="1"/>
  <c r="U85" i="37" s="1"/>
  <c r="M84" i="37"/>
  <c r="O85" i="37"/>
  <c r="P16" i="36"/>
  <c r="P15" i="36" s="1"/>
  <c r="P14" i="36" s="1"/>
  <c r="P13" i="36" s="1"/>
  <c r="R85" i="37"/>
  <c r="L84" i="37"/>
  <c r="N85" i="37"/>
  <c r="O136" i="37"/>
  <c r="M135" i="37"/>
  <c r="S136" i="37"/>
  <c r="T136" i="37" s="1"/>
  <c r="U136" i="37" s="1"/>
  <c r="S181" i="37"/>
  <c r="T181" i="37" s="1"/>
  <c r="U181" i="37" s="1"/>
  <c r="O181" i="37"/>
  <c r="P16" i="37" l="1"/>
  <c r="P15" i="37" s="1"/>
  <c r="P14" i="37" s="1"/>
  <c r="P13" i="37" s="1"/>
  <c r="S135" i="37"/>
  <c r="T135" i="37" s="1"/>
  <c r="U135" i="37" s="1"/>
  <c r="O135" i="37"/>
  <c r="S20" i="36"/>
  <c r="T20" i="36" s="1"/>
  <c r="U20" i="36" s="1"/>
  <c r="M17" i="36"/>
  <c r="O20" i="37"/>
  <c r="S20" i="37"/>
  <c r="T20" i="37" s="1"/>
  <c r="U20" i="37" s="1"/>
  <c r="R84" i="37"/>
  <c r="L83" i="37"/>
  <c r="N84" i="37"/>
  <c r="N136" i="37"/>
  <c r="L135" i="37"/>
  <c r="R136" i="37"/>
  <c r="R16" i="36"/>
  <c r="L15" i="36"/>
  <c r="N16" i="36"/>
  <c r="S84" i="37"/>
  <c r="T84" i="37" s="1"/>
  <c r="U84" i="37" s="1"/>
  <c r="M83" i="37"/>
  <c r="O84" i="37"/>
  <c r="N135" i="37" l="1"/>
  <c r="R135" i="37"/>
  <c r="L82" i="37"/>
  <c r="N83" i="37"/>
  <c r="R83" i="37"/>
  <c r="S17" i="36"/>
  <c r="T17" i="36" s="1"/>
  <c r="U17" i="36" s="1"/>
  <c r="M16" i="36"/>
  <c r="O17" i="36"/>
  <c r="R15" i="36"/>
  <c r="L14" i="36"/>
  <c r="N15" i="36"/>
  <c r="O83" i="37"/>
  <c r="S83" i="37"/>
  <c r="T83" i="37" s="1"/>
  <c r="U83" i="37" s="1"/>
  <c r="M82" i="37"/>
  <c r="R14" i="36" l="1"/>
  <c r="N14" i="36"/>
  <c r="L13" i="36"/>
  <c r="S16" i="36"/>
  <c r="T16" i="36" s="1"/>
  <c r="U16" i="36" s="1"/>
  <c r="O16" i="36"/>
  <c r="M15" i="36"/>
  <c r="R82" i="37"/>
  <c r="N82" i="37"/>
  <c r="L16" i="37"/>
  <c r="S82" i="37"/>
  <c r="T82" i="37" s="1"/>
  <c r="U82" i="37" s="1"/>
  <c r="O82" i="37"/>
  <c r="M16" i="37"/>
  <c r="O15" i="36" l="1"/>
  <c r="M14" i="36"/>
  <c r="S15" i="36"/>
  <c r="T15" i="36" s="1"/>
  <c r="U15" i="36" s="1"/>
  <c r="S16" i="37"/>
  <c r="T16" i="37" s="1"/>
  <c r="U16" i="37" s="1"/>
  <c r="M15" i="37"/>
  <c r="O16" i="37"/>
  <c r="R16" i="37"/>
  <c r="L15" i="37"/>
  <c r="N16" i="37"/>
  <c r="N13" i="36"/>
  <c r="R13" i="36"/>
  <c r="L14" i="37" l="1"/>
  <c r="N15" i="37"/>
  <c r="R15" i="37"/>
  <c r="O15" i="37"/>
  <c r="M14" i="37"/>
  <c r="S15" i="37"/>
  <c r="T15" i="37" s="1"/>
  <c r="U15" i="37" s="1"/>
  <c r="O14" i="36"/>
  <c r="M13" i="36"/>
  <c r="S14" i="36"/>
  <c r="T14" i="36" s="1"/>
  <c r="U14" i="36" s="1"/>
  <c r="O13" i="36" l="1"/>
  <c r="S13" i="36"/>
  <c r="T13" i="36" s="1"/>
  <c r="U13" i="36" s="1"/>
  <c r="R14" i="37"/>
  <c r="L13" i="37"/>
  <c r="N14" i="37"/>
  <c r="S14" i="37"/>
  <c r="T14" i="37" s="1"/>
  <c r="U14" i="37" s="1"/>
  <c r="M13" i="37"/>
  <c r="O14" i="37"/>
  <c r="R13" i="37" l="1"/>
  <c r="N13" i="37"/>
  <c r="S13" i="37"/>
  <c r="T13" i="37" s="1"/>
  <c r="U13" i="37" s="1"/>
  <c r="O13" i="37"/>
  <c r="J30" i="1" l="1"/>
  <c r="H30" i="1"/>
  <c r="I31" i="1" l="1"/>
  <c r="I30" i="1" s="1"/>
  <c r="G31" i="1"/>
  <c r="G30" i="1" s="1"/>
  <c r="E31" i="1"/>
  <c r="E30" i="1" s="1"/>
  <c r="F30" i="1"/>
  <c r="J24" i="1"/>
  <c r="I24" i="1"/>
  <c r="H24" i="1"/>
  <c r="G24" i="1"/>
  <c r="F24" i="1"/>
  <c r="E24" i="1"/>
  <c r="J16" i="1"/>
  <c r="J20" i="1" s="1"/>
  <c r="I16" i="1"/>
  <c r="I20" i="1" s="1"/>
  <c r="I21" i="1" s="1"/>
  <c r="I22" i="1" s="1"/>
  <c r="H16" i="1"/>
  <c r="H20" i="1" s="1"/>
  <c r="G16" i="1"/>
  <c r="G20" i="1" s="1"/>
  <c r="F16" i="1"/>
  <c r="F20" i="1" s="1"/>
  <c r="F21" i="1" s="1"/>
  <c r="F22" i="1" s="1"/>
  <c r="F23" i="1" s="1"/>
  <c r="F29" i="1" s="1"/>
  <c r="E16" i="1"/>
  <c r="E20" i="1" s="1"/>
  <c r="H10" i="1"/>
  <c r="B10" i="1"/>
  <c r="M8" i="1"/>
  <c r="P8" i="1" s="1"/>
  <c r="K8" i="1"/>
  <c r="P6" i="1"/>
  <c r="K6" i="1"/>
  <c r="I4" i="1"/>
  <c r="H9" i="33"/>
  <c r="G9" i="33"/>
  <c r="F9" i="33"/>
  <c r="E9" i="33"/>
  <c r="H7" i="33"/>
  <c r="H6" i="33" s="1"/>
  <c r="E2" i="33" s="1"/>
  <c r="G7" i="33"/>
  <c r="F7" i="33"/>
  <c r="E7" i="33"/>
  <c r="F35" i="1" l="1"/>
  <c r="F38" i="1" s="1"/>
  <c r="F40" i="1" s="1"/>
  <c r="J21" i="1"/>
  <c r="J22" i="1" s="1"/>
  <c r="J23" i="1" s="1"/>
  <c r="J29" i="1" s="1"/>
  <c r="J35" i="1" s="1"/>
  <c r="J38" i="1" s="1"/>
  <c r="J40" i="1" s="1"/>
  <c r="M5" i="1" s="1"/>
  <c r="H21" i="1"/>
  <c r="H22" i="1" s="1"/>
  <c r="G6" i="33"/>
  <c r="F6" i="33"/>
  <c r="E6" i="33"/>
  <c r="E23" i="1"/>
  <c r="E29" i="1" s="1"/>
  <c r="E35" i="1" s="1"/>
  <c r="E38" i="1" s="1"/>
  <c r="E40" i="1" s="1"/>
  <c r="E21" i="1"/>
  <c r="E22" i="1" s="1"/>
  <c r="G21" i="1"/>
  <c r="G22" i="1" s="1"/>
  <c r="G23" i="1"/>
  <c r="G29" i="1" s="1"/>
  <c r="G35" i="1" s="1"/>
  <c r="G38" i="1" s="1"/>
  <c r="G40" i="1" s="1"/>
  <c r="I23" i="1"/>
  <c r="I29" i="1" s="1"/>
  <c r="I35" i="1" l="1"/>
  <c r="I38" i="1" s="1"/>
  <c r="I40" i="1" s="1"/>
  <c r="H23" i="1"/>
  <c r="H29" i="1" s="1"/>
  <c r="H35" i="1" s="1"/>
  <c r="H38" i="1" s="1"/>
  <c r="H40" i="1" s="1"/>
  <c r="H9" i="32"/>
  <c r="L4" i="1" l="1"/>
  <c r="C4" i="1" s="1"/>
  <c r="H5" i="1"/>
  <c r="H13" i="32" l="1"/>
  <c r="H6" i="32" s="1"/>
  <c r="F13" i="32"/>
  <c r="H11" i="32"/>
  <c r="F11" i="32"/>
  <c r="F9" i="32"/>
  <c r="H7" i="32"/>
  <c r="F7" i="32"/>
  <c r="F6" i="32" l="1"/>
  <c r="J42" i="31" l="1"/>
  <c r="K42" i="31" s="1"/>
  <c r="J41" i="31"/>
  <c r="K41" i="31" s="1"/>
  <c r="I40" i="31"/>
  <c r="I39" i="31" s="1"/>
  <c r="I38" i="31" s="1"/>
  <c r="G40" i="31"/>
  <c r="G22" i="30" s="1"/>
  <c r="G21" i="30" s="1"/>
  <c r="G20" i="30" s="1"/>
  <c r="E40" i="31"/>
  <c r="E39" i="31" s="1"/>
  <c r="E38" i="31" s="1"/>
  <c r="C40" i="31"/>
  <c r="C39" i="31" s="1"/>
  <c r="C38" i="31" s="1"/>
  <c r="H39" i="31"/>
  <c r="H38" i="31" s="1"/>
  <c r="F39" i="31"/>
  <c r="F38" i="31" s="1"/>
  <c r="D39" i="31"/>
  <c r="D38" i="31" s="1"/>
  <c r="B39" i="31"/>
  <c r="B38" i="31" s="1"/>
  <c r="J37" i="31"/>
  <c r="K37" i="31" s="1"/>
  <c r="J36" i="31"/>
  <c r="K36" i="31" s="1"/>
  <c r="I35" i="31"/>
  <c r="I34" i="31" s="1"/>
  <c r="H35" i="31"/>
  <c r="H34" i="31" s="1"/>
  <c r="H19" i="30" s="1"/>
  <c r="G35" i="31"/>
  <c r="G34" i="31" s="1"/>
  <c r="G19" i="30" s="1"/>
  <c r="F35" i="31"/>
  <c r="F34" i="31" s="1"/>
  <c r="F19" i="30" s="1"/>
  <c r="E35" i="31"/>
  <c r="E34" i="31" s="1"/>
  <c r="E19" i="30" s="1"/>
  <c r="D35" i="31"/>
  <c r="D34" i="31" s="1"/>
  <c r="D19" i="30" s="1"/>
  <c r="C35" i="31"/>
  <c r="C34" i="31" s="1"/>
  <c r="C19" i="30" s="1"/>
  <c r="B35" i="31"/>
  <c r="B34" i="31" s="1"/>
  <c r="B19" i="30" s="1"/>
  <c r="J33" i="31"/>
  <c r="K33" i="31" s="1"/>
  <c r="I32" i="31"/>
  <c r="I31" i="31" s="1"/>
  <c r="G32" i="31"/>
  <c r="G31" i="31" s="1"/>
  <c r="E32" i="31"/>
  <c r="E31" i="31" s="1"/>
  <c r="E28" i="31" s="1"/>
  <c r="E18" i="30" s="1"/>
  <c r="C32" i="31"/>
  <c r="C31" i="31" s="1"/>
  <c r="J30" i="31"/>
  <c r="K30" i="31" s="1"/>
  <c r="I29" i="31"/>
  <c r="H29" i="31"/>
  <c r="H28" i="31" s="1"/>
  <c r="H18" i="30" s="1"/>
  <c r="G29" i="31"/>
  <c r="F29" i="31"/>
  <c r="F28" i="31" s="1"/>
  <c r="F18" i="30" s="1"/>
  <c r="E29" i="31"/>
  <c r="D29" i="31"/>
  <c r="C29" i="31"/>
  <c r="B29" i="31"/>
  <c r="B28" i="31" s="1"/>
  <c r="B18" i="30" s="1"/>
  <c r="D28" i="31"/>
  <c r="D18" i="30" s="1"/>
  <c r="J27" i="31"/>
  <c r="K27" i="31" s="1"/>
  <c r="J26" i="31"/>
  <c r="K26" i="31" s="1"/>
  <c r="I25" i="31"/>
  <c r="G25" i="31"/>
  <c r="E25" i="31"/>
  <c r="C25" i="31"/>
  <c r="J24" i="31"/>
  <c r="K24" i="31" s="1"/>
  <c r="J23" i="31"/>
  <c r="K23" i="31" s="1"/>
  <c r="G22" i="31"/>
  <c r="J22" i="31" s="1"/>
  <c r="K22" i="31" s="1"/>
  <c r="E22" i="31"/>
  <c r="C22" i="31"/>
  <c r="J21" i="31"/>
  <c r="K21" i="31" s="1"/>
  <c r="I20" i="31"/>
  <c r="G20" i="31"/>
  <c r="E20" i="31"/>
  <c r="D20" i="31"/>
  <c r="C20" i="31"/>
  <c r="E19" i="31"/>
  <c r="J18" i="31"/>
  <c r="K18" i="31" s="1"/>
  <c r="J17" i="31"/>
  <c r="K17" i="31" s="1"/>
  <c r="I16" i="31"/>
  <c r="H16" i="31"/>
  <c r="H15" i="31" s="1"/>
  <c r="G16" i="31"/>
  <c r="F16" i="31"/>
  <c r="F15" i="31" s="1"/>
  <c r="E16" i="31"/>
  <c r="E15" i="31" s="1"/>
  <c r="D16" i="31"/>
  <c r="D15" i="31" s="1"/>
  <c r="D17" i="30" s="1"/>
  <c r="C16" i="31"/>
  <c r="B16" i="31"/>
  <c r="B15" i="31" s="1"/>
  <c r="H22" i="30"/>
  <c r="F22" i="30"/>
  <c r="F21" i="30" s="1"/>
  <c r="F20" i="30" s="1"/>
  <c r="D22" i="30"/>
  <c r="D21" i="30" s="1"/>
  <c r="D20" i="30" s="1"/>
  <c r="C22" i="30"/>
  <c r="C21" i="30" s="1"/>
  <c r="C20" i="30" s="1"/>
  <c r="B22" i="30"/>
  <c r="H21" i="30"/>
  <c r="H20" i="30" s="1"/>
  <c r="B21" i="30"/>
  <c r="B20" i="30" s="1"/>
  <c r="J16" i="30"/>
  <c r="K16" i="30" s="1"/>
  <c r="K15" i="30"/>
  <c r="J15" i="30"/>
  <c r="K14" i="20"/>
  <c r="K15" i="20"/>
  <c r="K16" i="20"/>
  <c r="K17" i="20"/>
  <c r="K18" i="20"/>
  <c r="K19" i="20"/>
  <c r="K20" i="20"/>
  <c r="K21" i="20"/>
  <c r="K22" i="20"/>
  <c r="K13" i="20"/>
  <c r="J13" i="20"/>
  <c r="C13" i="20"/>
  <c r="D13" i="20"/>
  <c r="E13" i="20"/>
  <c r="F13" i="20"/>
  <c r="G13" i="20"/>
  <c r="H13" i="20"/>
  <c r="B13" i="20"/>
  <c r="J15" i="20"/>
  <c r="J16" i="20"/>
  <c r="J17" i="20"/>
  <c r="J18" i="20"/>
  <c r="J19" i="20"/>
  <c r="J14" i="20"/>
  <c r="C14" i="20"/>
  <c r="D14" i="20"/>
  <c r="E14" i="20"/>
  <c r="F14" i="20"/>
  <c r="G14" i="20"/>
  <c r="H14" i="20"/>
  <c r="I14" i="20"/>
  <c r="B14" i="20"/>
  <c r="I31" i="21"/>
  <c r="G31" i="21"/>
  <c r="E31" i="21"/>
  <c r="C31" i="21"/>
  <c r="D39" i="21"/>
  <c r="F39" i="21"/>
  <c r="H39" i="21"/>
  <c r="B39" i="21"/>
  <c r="B38" i="21" s="1"/>
  <c r="C25" i="21"/>
  <c r="D20" i="21"/>
  <c r="E20" i="21"/>
  <c r="G20" i="21"/>
  <c r="I20" i="21"/>
  <c r="C20" i="21"/>
  <c r="I25" i="21"/>
  <c r="G25" i="21"/>
  <c r="E25" i="21"/>
  <c r="I22" i="21"/>
  <c r="G22" i="21"/>
  <c r="E22" i="21"/>
  <c r="C22" i="21"/>
  <c r="J21" i="21"/>
  <c r="J23" i="21"/>
  <c r="K23" i="21" s="1"/>
  <c r="J24" i="21"/>
  <c r="K24" i="21" s="1"/>
  <c r="J26" i="21"/>
  <c r="K26" i="21" s="1"/>
  <c r="J27" i="21"/>
  <c r="K27" i="21" s="1"/>
  <c r="J30" i="21"/>
  <c r="K30" i="21" s="1"/>
  <c r="J33" i="21"/>
  <c r="K33" i="21" s="1"/>
  <c r="J36" i="21"/>
  <c r="K36" i="21" s="1"/>
  <c r="J37" i="21"/>
  <c r="K37" i="21" s="1"/>
  <c r="J42" i="21"/>
  <c r="K42" i="21" s="1"/>
  <c r="J18" i="21"/>
  <c r="K18" i="21" s="1"/>
  <c r="K21" i="21"/>
  <c r="B16" i="21"/>
  <c r="B15" i="21" s="1"/>
  <c r="C16" i="21"/>
  <c r="D16" i="21"/>
  <c r="E16" i="21"/>
  <c r="F16" i="21"/>
  <c r="G16" i="21"/>
  <c r="H16" i="21"/>
  <c r="I16" i="21"/>
  <c r="J17" i="21"/>
  <c r="K17" i="21" s="1"/>
  <c r="B35" i="21"/>
  <c r="B34" i="21" s="1"/>
  <c r="I19" i="31" l="1"/>
  <c r="I15" i="31" s="1"/>
  <c r="I17" i="30" s="1"/>
  <c r="I22" i="30"/>
  <c r="I21" i="30" s="1"/>
  <c r="I20" i="30" s="1"/>
  <c r="J20" i="30" s="1"/>
  <c r="K20" i="30" s="1"/>
  <c r="J40" i="31"/>
  <c r="K40" i="31" s="1"/>
  <c r="G39" i="31"/>
  <c r="G38" i="31" s="1"/>
  <c r="J38" i="31" s="1"/>
  <c r="K38" i="31" s="1"/>
  <c r="D14" i="30"/>
  <c r="D13" i="30" s="1"/>
  <c r="J31" i="31"/>
  <c r="K31" i="31" s="1"/>
  <c r="J32" i="31"/>
  <c r="K32" i="31" s="1"/>
  <c r="G28" i="31"/>
  <c r="G18" i="30" s="1"/>
  <c r="C28" i="31"/>
  <c r="C18" i="30" s="1"/>
  <c r="J16" i="31"/>
  <c r="K16" i="31" s="1"/>
  <c r="J20" i="31"/>
  <c r="K20" i="31" s="1"/>
  <c r="G19" i="31"/>
  <c r="G15" i="31"/>
  <c r="J25" i="31"/>
  <c r="K25" i="31" s="1"/>
  <c r="C19" i="31"/>
  <c r="C15" i="31" s="1"/>
  <c r="C17" i="30" s="1"/>
  <c r="J34" i="31"/>
  <c r="K34" i="31" s="1"/>
  <c r="I19" i="30"/>
  <c r="J19" i="30" s="1"/>
  <c r="K19" i="30" s="1"/>
  <c r="E17" i="30"/>
  <c r="E14" i="30" s="1"/>
  <c r="E14" i="31"/>
  <c r="E13" i="31" s="1"/>
  <c r="F17" i="30"/>
  <c r="F14" i="30" s="1"/>
  <c r="F13" i="30" s="1"/>
  <c r="F14" i="31"/>
  <c r="F13" i="31" s="1"/>
  <c r="I28" i="31"/>
  <c r="H14" i="31"/>
  <c r="H13" i="31" s="1"/>
  <c r="H17" i="30"/>
  <c r="H14" i="30" s="1"/>
  <c r="H13" i="30" s="1"/>
  <c r="J21" i="30"/>
  <c r="K21" i="30" s="1"/>
  <c r="B14" i="31"/>
  <c r="B13" i="31" s="1"/>
  <c r="B17" i="30"/>
  <c r="B14" i="30" s="1"/>
  <c r="B13" i="30" s="1"/>
  <c r="D14" i="31"/>
  <c r="D13" i="31" s="1"/>
  <c r="J29" i="31"/>
  <c r="K29" i="31" s="1"/>
  <c r="J35" i="31"/>
  <c r="K35" i="31" s="1"/>
  <c r="E22" i="30"/>
  <c r="E21" i="30" s="1"/>
  <c r="E20" i="30" s="1"/>
  <c r="I19" i="21"/>
  <c r="G19" i="21"/>
  <c r="E19" i="21"/>
  <c r="C19" i="21"/>
  <c r="J16" i="21"/>
  <c r="K16" i="21" s="1"/>
  <c r="H22" i="20"/>
  <c r="H21" i="20" s="1"/>
  <c r="F22" i="20"/>
  <c r="F21" i="20" s="1"/>
  <c r="D22" i="20"/>
  <c r="D21" i="20" s="1"/>
  <c r="B22" i="20"/>
  <c r="B21" i="20" s="1"/>
  <c r="J19" i="31" l="1"/>
  <c r="K19" i="31" s="1"/>
  <c r="J22" i="30"/>
  <c r="K22" i="30" s="1"/>
  <c r="J39" i="31"/>
  <c r="K39" i="31" s="1"/>
  <c r="G14" i="31"/>
  <c r="G13" i="31" s="1"/>
  <c r="C14" i="30"/>
  <c r="C13" i="30" s="1"/>
  <c r="G17" i="30"/>
  <c r="G14" i="30" s="1"/>
  <c r="G13" i="30" s="1"/>
  <c r="J15" i="31"/>
  <c r="K15" i="31" s="1"/>
  <c r="C14" i="31"/>
  <c r="C13" i="31" s="1"/>
  <c r="I18" i="30"/>
  <c r="J18" i="30" s="1"/>
  <c r="K18" i="30" s="1"/>
  <c r="J28" i="31"/>
  <c r="K28" i="31" s="1"/>
  <c r="E13" i="30"/>
  <c r="I14" i="31"/>
  <c r="J19" i="21"/>
  <c r="K19" i="21" s="1"/>
  <c r="I32" i="21"/>
  <c r="G32" i="21"/>
  <c r="J22" i="21"/>
  <c r="K22" i="21" s="1"/>
  <c r="J17" i="30" l="1"/>
  <c r="K17" i="30" s="1"/>
  <c r="J14" i="31"/>
  <c r="K14" i="31" s="1"/>
  <c r="I13" i="31"/>
  <c r="J13" i="31" s="1"/>
  <c r="K13" i="31" s="1"/>
  <c r="I14" i="30"/>
  <c r="J32" i="21"/>
  <c r="K32" i="21" s="1"/>
  <c r="J25" i="21"/>
  <c r="K25" i="21" s="1"/>
  <c r="J20" i="21"/>
  <c r="K20" i="21" s="1"/>
  <c r="J14" i="30" l="1"/>
  <c r="K14" i="30" s="1"/>
  <c r="I13" i="30"/>
  <c r="J13" i="30" s="1"/>
  <c r="K13" i="30" s="1"/>
  <c r="G40" i="21" l="1"/>
  <c r="E40" i="21"/>
  <c r="C40" i="21"/>
  <c r="I35" i="21"/>
  <c r="I34" i="21" s="1"/>
  <c r="H35" i="21"/>
  <c r="H34" i="21" s="1"/>
  <c r="G35" i="21"/>
  <c r="F35" i="21"/>
  <c r="F34" i="21" s="1"/>
  <c r="E35" i="21"/>
  <c r="E34" i="21" s="1"/>
  <c r="D35" i="21"/>
  <c r="D34" i="21" s="1"/>
  <c r="C35" i="21"/>
  <c r="C34" i="21" s="1"/>
  <c r="E32" i="21"/>
  <c r="C32" i="21"/>
  <c r="I29" i="21"/>
  <c r="H29" i="21"/>
  <c r="G29" i="21"/>
  <c r="F29" i="21"/>
  <c r="E29" i="21"/>
  <c r="D29" i="21"/>
  <c r="C29" i="21"/>
  <c r="B29" i="21"/>
  <c r="B17" i="20"/>
  <c r="E22" i="20" l="1"/>
  <c r="E21" i="20" s="1"/>
  <c r="E39" i="21"/>
  <c r="E38" i="21" s="1"/>
  <c r="G22" i="20"/>
  <c r="G21" i="20" s="1"/>
  <c r="G39" i="21"/>
  <c r="C22" i="20"/>
  <c r="C21" i="20" s="1"/>
  <c r="C39" i="21"/>
  <c r="C38" i="21" s="1"/>
  <c r="J31" i="21"/>
  <c r="K31" i="21" s="1"/>
  <c r="I40" i="21"/>
  <c r="J41" i="21"/>
  <c r="K41" i="21" s="1"/>
  <c r="G34" i="21"/>
  <c r="J34" i="21" s="1"/>
  <c r="K34" i="21" s="1"/>
  <c r="J35" i="21"/>
  <c r="K35" i="21" s="1"/>
  <c r="J29" i="21"/>
  <c r="K29" i="21" s="1"/>
  <c r="B19" i="20"/>
  <c r="H19" i="20"/>
  <c r="F19" i="20"/>
  <c r="D19" i="20"/>
  <c r="E19" i="20"/>
  <c r="F38" i="21"/>
  <c r="H38" i="21"/>
  <c r="C19" i="20"/>
  <c r="C15" i="21"/>
  <c r="B28" i="21"/>
  <c r="B14" i="21" s="1"/>
  <c r="B13" i="21" s="1"/>
  <c r="G15" i="21"/>
  <c r="F28" i="21"/>
  <c r="F18" i="20" s="1"/>
  <c r="F15" i="21"/>
  <c r="H28" i="21"/>
  <c r="H18" i="20" s="1"/>
  <c r="D38" i="21"/>
  <c r="I19" i="20"/>
  <c r="D15" i="21"/>
  <c r="G28" i="21"/>
  <c r="G38" i="21"/>
  <c r="E28" i="21"/>
  <c r="E18" i="20" s="1"/>
  <c r="C28" i="21"/>
  <c r="C18" i="20" s="1"/>
  <c r="I28" i="21"/>
  <c r="I18" i="20" s="1"/>
  <c r="E15" i="21"/>
  <c r="D28" i="21"/>
  <c r="D18" i="20" s="1"/>
  <c r="I39" i="21" l="1"/>
  <c r="I22" i="20"/>
  <c r="J22" i="20" s="1"/>
  <c r="F17" i="20"/>
  <c r="F14" i="21"/>
  <c r="F13" i="21" s="1"/>
  <c r="E17" i="20"/>
  <c r="E14" i="21"/>
  <c r="E13" i="21" s="1"/>
  <c r="G17" i="20"/>
  <c r="G14" i="21"/>
  <c r="G13" i="21" s="1"/>
  <c r="C17" i="20"/>
  <c r="C14" i="21"/>
  <c r="C13" i="21" s="1"/>
  <c r="D17" i="20"/>
  <c r="D14" i="21"/>
  <c r="D13" i="21" s="1"/>
  <c r="G19" i="20"/>
  <c r="I38" i="21"/>
  <c r="J38" i="21" s="1"/>
  <c r="K38" i="21" s="1"/>
  <c r="J39" i="21"/>
  <c r="K39" i="21" s="1"/>
  <c r="I21" i="20"/>
  <c r="J21" i="20" s="1"/>
  <c r="J40" i="21"/>
  <c r="K40" i="21" s="1"/>
  <c r="G18" i="20"/>
  <c r="J28" i="21"/>
  <c r="K28" i="21" s="1"/>
  <c r="B18" i="20"/>
  <c r="B20" i="20" l="1"/>
  <c r="C20" i="20"/>
  <c r="D20" i="20"/>
  <c r="E20" i="20"/>
  <c r="F20" i="20"/>
  <c r="G20" i="20"/>
  <c r="H20" i="20"/>
  <c r="I20" i="20"/>
  <c r="I13" i="20" l="1"/>
  <c r="J20" i="20"/>
  <c r="I15" i="21" l="1"/>
  <c r="J15" i="21"/>
  <c r="K15" i="21" s="1"/>
  <c r="I14" i="21"/>
  <c r="I17" i="20"/>
  <c r="H15" i="21"/>
  <c r="H14" i="21" s="1"/>
  <c r="H13" i="21" s="1"/>
  <c r="J14" i="21" l="1"/>
  <c r="K14" i="21" s="1"/>
  <c r="I13" i="21"/>
  <c r="H17" i="20"/>
  <c r="J13" i="21" l="1"/>
  <c r="K13" i="21" s="1"/>
</calcChain>
</file>

<file path=xl/sharedStrings.xml><?xml version="1.0" encoding="utf-8"?>
<sst xmlns="http://schemas.openxmlformats.org/spreadsheetml/2006/main" count="2084" uniqueCount="935">
  <si>
    <t>กระทรวง :</t>
  </si>
  <si>
    <t>หน่วยงาน :</t>
  </si>
  <si>
    <t>อัตรา</t>
  </si>
  <si>
    <t>งบประมาณ</t>
  </si>
  <si>
    <t>ประกอบด้วย</t>
  </si>
  <si>
    <t>ล้านบาท (ไม่รวมส่วนควบ)</t>
  </si>
  <si>
    <t>ลบ.</t>
  </si>
  <si>
    <t>คิดเป็นร้อยละ</t>
  </si>
  <si>
    <t>คงเหลือ</t>
  </si>
  <si>
    <t>หน่วย : ล้านบาท (ทศนิยม 4 ตำแหน่ง)</t>
  </si>
  <si>
    <t>รายการ</t>
  </si>
  <si>
    <t>คำชี้แจง</t>
  </si>
  <si>
    <t>(2.2) อัตราเษียณ ตำแหน่งประเภทวิชาการ</t>
  </si>
  <si>
    <t>(2.3) อัตราเกษียณ ตำแหน่งประเภททั่วไป</t>
  </si>
  <si>
    <t xml:space="preserve">(7.2) อัตราใหม่กลางปี </t>
  </si>
  <si>
    <t>(7.3) อัตราว่างมีเงินพร้อมบรรจุ</t>
  </si>
  <si>
    <t>(10.1) อัตราทดแทนเกษียณ ตำแหน่งประเภทบริหารและอำนวยการ</t>
  </si>
  <si>
    <t>(10.2) อัตราทดแทนเกษียณ ตำแหน่งประเภทวิชาการและทั่วไป</t>
  </si>
  <si>
    <t>เป็นส่วนที่ให้นักวิเคราะห์งบประมาณบันทึกข้อมูล</t>
  </si>
  <si>
    <t>คำขอ</t>
  </si>
  <si>
    <t>รวมทั้งสิ้น</t>
  </si>
  <si>
    <t xml:space="preserve"> </t>
  </si>
  <si>
    <t>ปี 2564</t>
  </si>
  <si>
    <t>ปี 2565</t>
  </si>
  <si>
    <t>ปี 2566</t>
  </si>
  <si>
    <t>ร้อยละ</t>
  </si>
  <si>
    <t xml:space="preserve">          เป็นส่วนที่ให้นักวิเคราะห์งบประมาณบันทึกข้อมูล</t>
  </si>
  <si>
    <t>(2.1) อัตราเกษียณ กลุ่มงานบริการ</t>
  </si>
  <si>
    <t>(2.2) อัตราเกษียณ กลุ่มงานสนับสนุน</t>
  </si>
  <si>
    <t>(2.3) อัตราเกษียณ กลุ่มงานช่าง</t>
  </si>
  <si>
    <t>(2.4) อัตราเกษียณ กลุ่มงานเทคนิคพิเศษ</t>
  </si>
  <si>
    <t>เลื่อนขั้นร้อยละ 6</t>
  </si>
  <si>
    <t>กระทรวง</t>
  </si>
  <si>
    <t>หน่วยงาน</t>
  </si>
  <si>
    <t xml:space="preserve">เงินเลื่อนขั้น ร้อยละ 4 </t>
  </si>
  <si>
    <t>(แผนงานบุคลากรภาครัฐ)</t>
  </si>
  <si>
    <t>กระทรวง.............................</t>
  </si>
  <si>
    <t>หน่วยงาน...............................</t>
  </si>
  <si>
    <t>ประเภทหน่วยงาน ..............(ส่วนราชการ/ส่วนราชการไม่สังกัดสำนักนายกรัฐมนตรี/รัฐวิสาหกิจ/องค์การมหาชน/หน่วยงานอิสระ/หน่วยงานศาล/หน่วยงานรัฐสภา/หน่วยงานอื่นของรัฐ)</t>
  </si>
  <si>
    <t>MTEF</t>
  </si>
  <si>
    <t>ผลเบิกจ่าย
(ณ 30 ก.ย)</t>
  </si>
  <si>
    <t xml:space="preserve">งบประมาณ
(พ.ร.บ.) </t>
  </si>
  <si>
    <t>ข้อเสนอ</t>
  </si>
  <si>
    <t>(1)</t>
  </si>
  <si>
    <t>(2)</t>
  </si>
  <si>
    <t>(3)</t>
  </si>
  <si>
    <t>(4)</t>
  </si>
  <si>
    <t>(6)</t>
  </si>
  <si>
    <t>(7)</t>
  </si>
  <si>
    <t>(8)</t>
  </si>
  <si>
    <t>(9)</t>
  </si>
  <si>
    <t>(10)</t>
  </si>
  <si>
    <t>(11)</t>
  </si>
  <si>
    <t>(12)</t>
  </si>
  <si>
    <t>(15)</t>
  </si>
  <si>
    <t>(16)</t>
  </si>
  <si>
    <t>วงเงิน</t>
  </si>
  <si>
    <t>แผนงานบุคลากรภาครัฐ</t>
  </si>
  <si>
    <t xml:space="preserve">1. งบบุคลากร </t>
  </si>
  <si>
    <t>1.1 เงินเดือน หรือที่เรียกเป็นอย่างอื่น</t>
  </si>
  <si>
    <t>1.2 เงินเพิ่มอื่นที่จ่ายควบกับเงินเดือน</t>
  </si>
  <si>
    <t>1.1 เงินเดือน</t>
  </si>
  <si>
    <t>1.2 ค่าจ้างประจำ</t>
  </si>
  <si>
    <t>1.3 ค่าจ้างชั่วคราว</t>
  </si>
  <si>
    <t>1.4 ค่าตอบแทนพนักงานราชการ</t>
  </si>
  <si>
    <t xml:space="preserve">2. งบดำเนินงาน </t>
  </si>
  <si>
    <t>2.1 ค่าตอบแทน ใช้สอยและวัสดุ</t>
  </si>
  <si>
    <t>2.1 ค่าตอบแทน</t>
  </si>
  <si>
    <t>3. งบเงินอุดหนุน</t>
  </si>
  <si>
    <t>3.1 อุดหนุนทั่วไป</t>
  </si>
  <si>
    <t>1) ค่าใช้จ่ายบุคลากร</t>
  </si>
  <si>
    <t>1.2) ค่าจ้างประจำ</t>
  </si>
  <si>
    <t>1.3) ค่าจ้างชั่วคราว</t>
  </si>
  <si>
    <t>1.4) ค่าตอบแทนพนักงานราชการ</t>
  </si>
  <si>
    <t>2) ค่าใช้จ่ายดำเนินงาน</t>
  </si>
  <si>
    <t>2.1) ค่าตอบแทน ใช้สอยและวัสดุ</t>
  </si>
  <si>
    <t>2.1.1) ค่าตอบแทน</t>
  </si>
  <si>
    <t>โครงการ</t>
  </si>
  <si>
    <t>กิจกรรม</t>
  </si>
  <si>
    <t>1) เงินเดือน หรือที่เรียกเป็นอย่างอื่น</t>
  </si>
  <si>
    <t>(1) อัตราเดิม</t>
  </si>
  <si>
    <t>(2) อัตราใหม่ (ใช้อัตราเงินเดือนแรกบรรจุ)</t>
  </si>
  <si>
    <t>2) เงินอื่นๆที่จ่ายควบกับเงินเดือน</t>
  </si>
  <si>
    <t>(1) เงินประจำตำแหน่ง</t>
  </si>
  <si>
    <t>(2) ค่าตอบแทนรายเดือน</t>
  </si>
  <si>
    <t>(3) เงินช่วยเหลือการครองชีพข้าราชการระดับต้น</t>
  </si>
  <si>
    <t>(4) เงินเพิ่ม</t>
  </si>
  <si>
    <t>1)  ค่าจ้างประจำ</t>
  </si>
  <si>
    <t>(1)  อัตราเดิม (ค่าจ้างประจำ)</t>
  </si>
  <si>
    <t>2) เงินอื่นๆ ที่จ่ายควบกับค่าจ้างประจำ</t>
  </si>
  <si>
    <t>(1) ค่าตอบแทนรายเดือนลูกจ้างประจำ</t>
  </si>
  <si>
    <t>(3) เงินเพิ่ม</t>
  </si>
  <si>
    <t>(1) ค่าจ้างชั่วคราวในประเทศ</t>
  </si>
  <si>
    <t>(1.1) อัตราเดิม (ค่าจ้างชั่วคราวในประเทศ)</t>
  </si>
  <si>
    <t>(1.2) อัตราใหม่ (ค่าจ้างชั่วคราวในประเทศ)</t>
  </si>
  <si>
    <t>(2.1) อัตราเดิม (ค่าจ้างชั่วคราวต่างประเทศ)</t>
  </si>
  <si>
    <t>(2.2) อัตราเดิม (ผู้เชี่ยวชาญชาวต่างประเทศ)</t>
  </si>
  <si>
    <t>(2.3) อัตราเดิม (อาจารย์ชาวต่างประเทศ)</t>
  </si>
  <si>
    <t>(2.4) อัตราเดิม (ผู้มีความรู้ความสามารถพิเศษ)</t>
  </si>
  <si>
    <t>(1) ค่าตอบแทนพนักงานราชการ</t>
  </si>
  <si>
    <t>(1.1) อัตราเดิม</t>
  </si>
  <si>
    <t>(1.2) อัตราใหม่</t>
  </si>
  <si>
    <t>2. งบดำเนินงาน</t>
  </si>
  <si>
    <t>2.1.1 ค่าตอบแทน (เฉพาะที่จ่ายให้ในลักษณะเงินเดือนหรือจ่ายควบกับเงินเดือน)</t>
  </si>
  <si>
    <t>(1) ค่าเช่าบ้าน</t>
  </si>
  <si>
    <t>2.1.2 ค่าใช้สอย</t>
  </si>
  <si>
    <t>(1) เงินสมทบกองทุนประกันสังคม</t>
  </si>
  <si>
    <t>(2) เงินสำรองจ่ายบำเหน็จ</t>
  </si>
  <si>
    <t>(3) เงินสมทบกองทุนเงินทดแทน</t>
  </si>
  <si>
    <t>(4) เงินประกันสุขภาพลูกจ้างในต่างประเทศ</t>
  </si>
  <si>
    <t>(5) เงินอื่นๆ ที่กฎหมายกำหนดให้จ่ายควบกับค่าจ้างชั่วคราวที่ปฏิบัติงานในต่างประเทศ</t>
  </si>
  <si>
    <t xml:space="preserve">1.1) เงินเดือน </t>
  </si>
  <si>
    <t>(2) อัตราใหม่</t>
  </si>
  <si>
    <t>(5) เงินเพิ่ม</t>
  </si>
  <si>
    <t>(2) อัตราใหม่ (ค่าจ้างชั่วคราวในประเทศ)</t>
  </si>
  <si>
    <t xml:space="preserve">2) ค่าใช้จ่ายดำเนินงาน </t>
  </si>
  <si>
    <t>2.1.2) ค่าใช้สอย</t>
  </si>
  <si>
    <t xml:space="preserve">(2) อัตราใหม่ </t>
  </si>
  <si>
    <t>(1) อัตราเดิม (ค่าจ้างชั่วคราวต่างประเทศ)</t>
  </si>
  <si>
    <t>(2) อัตราใหม่ (ค่าจ้างชั่วคราวต่างประเทศ)</t>
  </si>
  <si>
    <t>(2) ค่าตอบแทนพิเศษของลูกจ้างชั่วคราวสำนักงานศาลรัฐธรรมนูญ</t>
  </si>
  <si>
    <t>(4) เงินเพิ่มพิเศษสำหรับข้าราชการซึ่งดำรงตำแหน่งครูการศึกษาพิเศษ</t>
  </si>
  <si>
    <t>(5) เงินค่าตอบแทนพิเศษพนักงานราชการ</t>
  </si>
  <si>
    <t>(6) เงินส่งเสริมประสิทธิภาพการปฏิบัติราชการ</t>
  </si>
  <si>
    <t>(2.6) เงินค่าตอบแทนพิเศษลูกจ้างประจำสำนักงาน ป.ป.ช.</t>
  </si>
  <si>
    <t>(2.5) เงินค่าตอบแทนพิเศษของลูกจ้างประจำสำนักงานศาลรัฐธรรมนูญ</t>
  </si>
  <si>
    <t>(2.3) เงินส่งเสริมประสิทธิภาพการปฏิบัติราชการ</t>
  </si>
  <si>
    <t>(2.1) ค่าตอบแทนรายเดือนลูกจ้างประจำ</t>
  </si>
  <si>
    <t>(1.2) อัตราเกษียณ (ลูกจ้างประจำ)</t>
  </si>
  <si>
    <t>(1.1) อัตราที่มีคนครอง (ลูกจ้างประจำ)</t>
  </si>
  <si>
    <t>(2.1) ค่าตอบแทนรายเดือนสำหรับข้าราชการ</t>
  </si>
  <si>
    <t>(1.6) อัตราว่างมีเงิน (ยังไม่ดำเนินการสรรหา)</t>
  </si>
  <si>
    <t>(1.4) อัตราว่างมีเงินที่มีประกาศสรรหาแล้ว (ตั้ง 6 เดือน)</t>
  </si>
  <si>
    <t>(1.3.3) อัตราว่างมีเงิน (พร้อมบรรจุ)</t>
  </si>
  <si>
    <t>(1.3.1) อัตราใหม่ (ปรับเต็มปี)</t>
  </si>
  <si>
    <t>(1.3) การปรับเงินเดือนให้เต็มปี (12 เดือน) กรณีมีบัญชีรายชื่อพร้อมบรรจุ</t>
  </si>
  <si>
    <t xml:space="preserve">(1.2) อัตราเกษียณ </t>
  </si>
  <si>
    <t>(2.6.2) ค่ารับรองเหมาจ่ายของประธานและผู้ตรวจการแผ่นดิน</t>
  </si>
  <si>
    <t>(2.6.1) เงินค่าตอบแทนรายเดือนของพนักงานผู้ตรวจการแผ่นดิน</t>
  </si>
  <si>
    <t>(2.6) ค่าตอบแทนรายเดือน (สำนักงานผู้ตรวจการแผ่นดิน)</t>
  </si>
  <si>
    <t>(2.5.6) ค่าตอบแทนประธาน ก.ก.ต. จังหวัด</t>
  </si>
  <si>
    <t>(2.5.2) ค่าตอบแทนกลุ่มงานประจำ</t>
  </si>
  <si>
    <t>(2.5.1) เงินค่าตอบแทนการปฎิบัติงานสำหรับตำแหน่งหัวหน้ากลุ่มงานประจำ</t>
  </si>
  <si>
    <t>2.1.1 ค่าตอบแทน</t>
  </si>
  <si>
    <t>(2.4) เงินเพิ่มพิเศษสำหรับข้าราชการซึ่งดำรงตำแหน่งครูการศึกษาพิเศษ</t>
  </si>
  <si>
    <t>(2.1) เงินช่วยเหลือการครองชีพชั่วคราวพนักงานราชการ</t>
  </si>
  <si>
    <t>(2.6) เงินค่าตอบแทนเท่ากับเงินประจำตำแหน่ง</t>
  </si>
  <si>
    <t>(2.5) เงินค่าตอบแทนพิเศษประจำตำแหน่งนักวิชาการคอมพิวเตอร์</t>
  </si>
  <si>
    <t>(2.4) เงินค่าตอบแทนรายเดือนสำหรับข้าราชการระดับ 8 -10</t>
  </si>
  <si>
    <t>(2.3) เงินค่าตอบแทนรายเดือนสำหรับข้าราชการระดับ 8 และ 8ว หรือเทียบเท่าตามระเบียบฯ ข้อ 6</t>
  </si>
  <si>
    <t>(2.2) เงินค่าตอบแทนรายเดือนสำหรับข้าราชการระดับ 1-7 หรือเทียบเท่าตามระเบียบฯ ข้อ 7 และข้อ 8</t>
  </si>
  <si>
    <t>(1.5) อัตราทดแทนเกษียณที่ได้คืน</t>
  </si>
  <si>
    <t xml:space="preserve">(1.1) อัตราทีมีคนครอง </t>
  </si>
  <si>
    <t>งบรายจ่าย</t>
  </si>
  <si>
    <t>2) เงินเพิ่มอื่นที่จ่ายควบกับเงินเดือน</t>
  </si>
  <si>
    <t>1) ค่าจ้างประจำ</t>
  </si>
  <si>
    <t>(1.2.1) อัตราเกษียณ ตำแหน่งประเภทบริหารและอำนวยการ</t>
  </si>
  <si>
    <t>(1.2.3) อัตราเกษียณ ตำแหน่งประเภททั่วไป</t>
  </si>
  <si>
    <t xml:space="preserve">(1.3.2) อัตราใหม่กลางปี </t>
  </si>
  <si>
    <t>(1.5.1) อัตราทดแทนเกษียณ ตำแหน่งประเภทบริหารและอำนวยการ</t>
  </si>
  <si>
    <t>ประเภทหน่วยงาน</t>
  </si>
  <si>
    <t>พ.ร.บ.</t>
  </si>
  <si>
    <t>งบประมาณ(พ.ร.บ.) 
ปรับฐาน</t>
  </si>
  <si>
    <t>เพิ่ม/ลด</t>
  </si>
  <si>
    <t>1
ส่วนราชการ</t>
  </si>
  <si>
    <t>2
ส่วนราชการไม่สังกัดสำนักนายกรัฐมนตรี</t>
  </si>
  <si>
    <t>3
หน่วยงานในสังกัดกระทรวง
ศึกษาธิการ</t>
  </si>
  <si>
    <t>4
องค์การมหาชน</t>
  </si>
  <si>
    <t>5
รัฐวิสาหกิจ</t>
  </si>
  <si>
    <t>6
 หน่วยงานรัฐสภา</t>
  </si>
  <si>
    <t>7
หน่วยงานศาล</t>
  </si>
  <si>
    <t>8
หน่วยงานอิสระ</t>
  </si>
  <si>
    <t>9
หน่ว่ยงานอื่นของรัฐ</t>
  </si>
  <si>
    <t>(5)</t>
  </si>
  <si>
    <t>(19)</t>
  </si>
  <si>
    <t>(20)</t>
  </si>
  <si>
    <t>(21)</t>
  </si>
  <si>
    <t>ü</t>
  </si>
  <si>
    <t>เงินเดือนและค่าจ้างประจำ</t>
  </si>
  <si>
    <t xml:space="preserve">1.1 เงินเดือน </t>
  </si>
  <si>
    <t xml:space="preserve">(1.2.2) อัตราเกษียณ ตำแหน่งประเภทวิชาการ </t>
  </si>
  <si>
    <t>(1.5.1) อัตราทดแทนเกษียณ ตำแหน่งประเภทวิชาการและทั่วไป</t>
  </si>
  <si>
    <t>(1.5.3) อัตราเกษียณที่ อ.ก.พ. กระทรวง จัดสรรคืน</t>
  </si>
  <si>
    <t>(2.1) อัตราใหม่ (ข้าราชการ)</t>
  </si>
  <si>
    <t>(3) เงินเพิ่มการครองชีพชั่วคราวของข้าราชการ</t>
  </si>
  <si>
    <t>(4.1) เงิน พ.ต.ก. (เงินเพิ่มตำแหน่งที่มีเหตุพิเศษของขรก.พลเรือน (ผู้ปฏิบัติงานด้านนิติกร))</t>
  </si>
  <si>
    <t>(4.2)  เงิน พ.ค.ท. (เงินเพิ่มสำหรับหัวหน้าคณะผู้แทนที่ประจำอยู่ในต่างประเทศ)</t>
  </si>
  <si>
    <t>(4.3) เงิน พ.ข.ต. (เงินเพิ่มสำหรับตำแหน่งที่ประจำอยู่ในต่างประเทศ)</t>
  </si>
  <si>
    <t xml:space="preserve">(4.4) เงินคู่สมรส ที่จ่ายแก่ภรรยาของข้าราชการที่ประจำอยู่ต่างประเทศ 30% ของเงิน พ.ส.ต. </t>
  </si>
  <si>
    <t>(4.5) เงิน พ.ส.ร. (เงินเพิ่มพิเศษสำหรับการสู้รบ)</t>
  </si>
  <si>
    <t>(4.7) เงิน บ.ส. (เงินเบี้ยเสี่ยงภัย)</t>
  </si>
  <si>
    <t>(4.8) เงิน ย.ช. (เงินยังชีพข้าราชการจังหวัดภาคใต้)</t>
  </si>
  <si>
    <t>(4.9) เงิน พ.ภ.ม. (เงินเพิ่มค่าภาษามาลายู)</t>
  </si>
  <si>
    <t>(4.10) เงิน ต.ว.ท. (เงินเพิ่มสำหรับตำแหน่งที่มีเหตุพิเศษตำแหน่งผู้ปฏิบัติงานด้านนิติวิทยาศาสตร์)</t>
  </si>
  <si>
    <t>(4.11) เงิน พ.ต.ส.ว. (เงินเพิ่มสำหรับตำแหน่งที่มีเหตุพิเศษของผู้ปฏิบัติงานด้านการสาธารณสุขในสถาบันนิติวิทยาศาสตร์)</t>
  </si>
  <si>
    <t>(4.12) เงินวิทยฐานะ หมายถึง ค่าตอบแทนที่จ่ายให้แก่บุคลากรด้านการศึกษาเป็นเงินวิทยะฐานะ ตาม พรบ. เงินเดือน เงินวิทยฐานะ เงินประจำตำแหน่ง ของข้าราชการครูและบุคลากรทางการศึกษา</t>
  </si>
  <si>
    <t>(4.13) เงิน ง.บ.ส.ก.กพอ. (เงินเพิ่มประจำตำแหน่งประเภทผู้บริหารของข้าราชการพลเรือนในสถาบันอุดมศึกษา (ง.บ.ส.ก.กพอ.(110))/เงินเพิ่มประจำตำแหน่งประเภทวิชาการของข้าราชการพลเรือนในสถาบันอุดมศึกษา (ง.บ.ส.ก.กพอ.(140)))</t>
  </si>
  <si>
    <t>(4.14) เงิน พ.ค.ศ. (เงินเพิ่มพิเศษสำหรับข้าราชการครูซึ่งดำรงตำแหน่งครูการศึกษาพิเศษ )</t>
  </si>
  <si>
    <t>(4.15) เงิน พ.ค.ช. (เงินเพิ่มพิเศษสำหรับข้าราชการพลเรือนซึ่งดำรงตำแหน่งครูช่างอาชีวศึกษา)</t>
  </si>
  <si>
    <t>(4.16) เงิน พ.ร.ต. (เงินเพิ่มผู้ปกครองโรงเรียนตำรวจ)</t>
  </si>
  <si>
    <t>(4.17) เงิน พ.ต.พ. (เงินเพิ่มพิเศษผู้ปฎิบัติงานในกรมพัฒนาสังคมและสวัสดิการ)</t>
  </si>
  <si>
    <t>(4.19) เงิน พ.ต.ส.ร. (เงินเพิ่มพิเศษ ผู้ปฎิบัติงานด้านการสาธารณสุขที่เรือนจำตามกฎหมายราชทัณฑ์ในกรมราชทัณฑ์)</t>
  </si>
  <si>
    <t>(4.20) เงิน ต.ป.ร. (ตำแหน่งผู้ปฎิบัติการเรือนจำ)</t>
  </si>
  <si>
    <t>(4.22) เงิน พ.ป.ค. (เงินเพิ่มพิเศษเจ้าพนักงานปกครอง (ปลัดอำเภอ))</t>
  </si>
  <si>
    <t>(4.23) เงินเพิ่มสำหรับตำแหน่งข้าราชการของสำนักงาน ปปง.ที่ได้รับแต่งตั้งเป็นพนักงานเจ้าหน้าที่ พ.ศ. 2558</t>
  </si>
  <si>
    <t>(4.24) เงิน ต.ป.ง. (เงินเพิ่มสำหรับตำแหน่งที่มีเหตุพิเศษ ตำแหน่งเลขาธิการคณะกรรมการป้องกันและปราบปรามการฟอกเงิน)</t>
  </si>
  <si>
    <t>(4.25) เงิน พ.ป.ป.ท. (เงินเพิ่มสำหรับตำแหน่งพนักงาน ป.ป.ท. และเจ้าหน้าที่ ป.ป.ท. )</t>
  </si>
  <si>
    <t>(4.26) เงิน พ.ต.ป. (เงินเพิ่มสำหรับตำแหน่งที่มีเหตุพิเศษของผู้ปฏิบัติงานด้านการฟื้นฟูสมรรถภาพผู้ติดยาเสพติดแบบบังคับฯ)</t>
  </si>
  <si>
    <t>(4.27) เงิน พ.ค.ป. (เงินเพิ่มสำหรับตำแหน่งที่มีเหตุพิเศษของผู้ปฏิบัติงานในสำนักงานคุมประพฤติจังหวัด/จังหวัดสาขา/ประจำศาล)</t>
  </si>
  <si>
    <t>(4.28) เงินเพิ่มสำหรับตำแหน่งพนักงานคุมประพฤติ</t>
  </si>
  <si>
    <t>(4.29) เงิน พ.ค.พ. (เงินเพิ่มพิเศษผู้ปฎิบัติงานด้านการคุ้มครองพยานในกรมคุ้มครองสิทธิ์และเสรีภาพ)</t>
  </si>
  <si>
    <t>(4.30) เงิน พ.ค.ว. (เงินเพิ่มพิเศษรายเดือนค่าวิชา)</t>
  </si>
  <si>
    <t>(4.31) เงิน พ.ป.ผ. (เงินเพิ่มปราบปรามผู้กระทำความผิด)</t>
  </si>
  <si>
    <t>(4.32) เงิน ต.ป.ป. (เงินเพิ่มสำหรับตำแหน่งที่มีเหตุพิเศษตำแหน่งผู้ปฏิบัติงานด้านป้องกันปราบปราม)</t>
  </si>
  <si>
    <t>(4.33) เงิน ต.ส.ส. (เงินเพิ่มสำหรับตำแหน่งที่มีเหตุพิเศษตำแหน่งผู้ปฏิบัติงานด้านสืบสวน)</t>
  </si>
  <si>
    <t>(4.34) เงิน ต.จ.ร. (เงินเพิ่มสำหรับตำแหน่งที่มีเหตุพิเศษตำแหน่งผู้ปฏิบัติงานด้านจราจร)</t>
  </si>
  <si>
    <t>(4.35) เงิน ต.พ.ส. (เงินเพิ่มเป็นกรณีพิเศษสำหรับตำแหน่งพนักงานสอบสวน)</t>
  </si>
  <si>
    <t>(4.36) เงิน ต.น.ก. (พ.เป็นนักบินผู้ตรวจการบินหรือนักบินทดสอบ (ต.น.ก.1)/ พ.เป็นผู้ควบคุมและใช้อุปกรณ์แอวิออนิคส์(AVIONICS) (ต.น.ก.2)/ พ.เป็นแก้ไขและปรับปรุงแต่งอุปกรณ์แอวิออนิคส์ ช่างอากาศ ช่างเครื่องบินหรือ พ.วิทยุ (ต.น.ก.3))</t>
  </si>
  <si>
    <t>(4.37) เงินเพิ่มสำหรับตำแหน่งที่มีเหตุพิเศษของข้าราชการพลเรือน (เจ้าหน้าที่ควบคุมจราจรทางอากาศ)</t>
  </si>
  <si>
    <t>(4.38) เงินเพิ่มตำแหน่งนักกฎหมายกฤษฎีกา</t>
  </si>
  <si>
    <t>(4.40) เงินเพิ่ม ต.ด.ส. (เงินเพิ่มเป็นกรณีพิเศษสำหรับตำแหน่งผู้ปฎิบัติหน้าที่ด้านสอบสวน)</t>
  </si>
  <si>
    <t>(4.41) เงินเพิ่ม ต.ส.ค. (เงินเพิ่มสำหรับตำแหน่งที่มีเหตุพิเศษตำแหน่งผู้มีหน้าที่สอบสวนคดี)</t>
  </si>
  <si>
    <t xml:space="preserve"> (4.42) เงินเพิ่มวิชาชีพเฉพาะ</t>
  </si>
  <si>
    <t>(4.43) เงิน พ.น.ข. (เงินเพิ่มตำแหน่งที่มีเหตุพิเศษของขรก.พลเรือน (ผู้ปฏิบัติงานด้านการข่าว ในสำนักข่าวกรองแห่งชาติ))</t>
  </si>
  <si>
    <t>(4.44) เงิน ต.ข.ก.ร. (เงินค่าตอบแทนนอกเหนือจากเงินเดือนของข้าราชการรัฐสภาสามัญ )</t>
  </si>
  <si>
    <t>(4.45) เงิน ต.อ.บ. (เงินเพิ่มสำหรับตำแหน่งที่มีเหตุพิเศษตำแหน่งผู้ปฏิบัติงานด้านอารักขาบุคคลสำคัญ)</t>
  </si>
  <si>
    <t>(4.46) เงิน ต.ก.ภ. (เงินเพิ่มสำหรับตำแหน่งที่มีเหตุพิเศษตำแหน่งผู้ปฏิบัติงานกู้ภัย)</t>
  </si>
  <si>
    <t>(4.47) เงิน พ.ต.น. (เงินเพิ่มสำหรับตำแหน่งที่มีเหตุพิเศษของผู้ปฏิบัติงานในหน่วยงานสังกัดกรมพินิจและคุ้มครองเด็กและเยาวชน)</t>
  </si>
  <si>
    <t>(4.48) เงิน พ.ต.ส.พ. (เงินเพิ่มสำหรับตำแหน่งที่มีเหตุพิเศษของผู้ปฏิบัติงานด้านสาธารณสุขกรมพินิจและคุ้มครองเด็กและเยาวชน)</t>
  </si>
  <si>
    <t>(4.49) เงิน พ.ป.ส. (เงินเพิ่มสำหรับตำแหน่งที่มีเหตุพิเศษของผู้ปฏิบัติงานปราบปรามและแก้ไขปัญหายาเสพติดใน ปปส.)</t>
  </si>
  <si>
    <t>(4.50) เงิน พ.ข.ว. (เงินเพิ่มสำหรับตำแหน่งที่มีเหตุพิเศษของข้าราชการพลเรือนในพระองค์ สำนักพระราชวังฯ )</t>
  </si>
  <si>
    <t>(4.51) เงิน พ.ข.ล. (เงินเพิ่มสำหรับตำแหน่งที่มีเหตุพิเศษของข้าราชการพลเรือนในพระองค์ผู้ปฏิบัติงานด้านเลขานุการในพระองค์ฯ)</t>
  </si>
  <si>
    <t>(4.52) เงิน พ.ข.อ. (เงินเพิ่มสำหรับตำแหน่งที่มีเหตุพิเศษของข้าราชการพลเรือนในพระองค์อาวุโส)</t>
  </si>
  <si>
    <t>(4.53) เงิน พ.ท.ก. (เงินเพิ่มสำหรับตำแหน่งที่มีเหตุพิเศษฯ ทางกฎหมาย)</t>
  </si>
  <si>
    <t>(4.54) เงิน พ.ป.อ.ส. (เงินเพิ่มพิเศษรายเดือนสำหรับเจ้าหน้าที่ปฎิบัติงานด้านอารักขา)</t>
  </si>
  <si>
    <t>(4.55) เงิน พ.ท.ป. (เงินเพิ่มพิเศษรายเดือนสำหรับผู้ปฎิบัติงานทำลายวัตถุระเบิดเป็นประจำ)</t>
  </si>
  <si>
    <t>(4.56) 'เงิน พ.ต.ษ. (เงินเพิ่มพิเศษผู้ปฎิบัติงานในสำนักงานกษาปณ์)</t>
  </si>
  <si>
    <t>(4.57) 'เงิน พ.ต.อ. (เงินเพิ่มพิเศษผู้ปฎิบัติงานด้านอุตุนิยมวิทยาในกรมอุตุนิยมวิทยา)</t>
  </si>
  <si>
    <t>(4.58) เงิน พ.อ.ส. (เงินเพิ่มพิเศษอนามัยผสมผสาน)</t>
  </si>
  <si>
    <t>(4.59) เงิน ต.ก.ก. (เงินเพิ่มสำหรับตำแหน่งนักกฏหมายกฤษฏีกา)</t>
  </si>
  <si>
    <t>(4.60) เงิน ต.ป.ส. (เงินเพิ่มสำหรับตำแหน่งที่มีเหตุผลพิเศษผู้ปฏิบัติงานเสี่ยงต่อโรคเอดส์ )</t>
  </si>
  <si>
    <t>(4.61) เงิน พสพ.-จคพ. (เงินเพิ่มสำหรับตำแหน่งพนักงานสอบสวนคดีพิเศษและเจ้าหน้าที่คดีพิเศษ พ.ศ. 2547)</t>
  </si>
  <si>
    <t>(4.62) เงิน พ.ล.ฐ. (เงินเพิ่มการเลื่อนฐานะ)</t>
  </si>
  <si>
    <t>(4.63) เงิน พ.น.บ. (เงินเพิ่มสำหรับนักบิน)</t>
  </si>
  <si>
    <t>(4.64) เงิน พ.น.บ.ก. (เงินเพิ่มสำหรับนักบินประจำกอง)</t>
  </si>
  <si>
    <t>(4.65) เงิน พ.น.บ.ส. (เงินเพิ่มสำหรับนักบินสำรอง)</t>
  </si>
  <si>
    <t>(4.66) เงิน พ.ล.ค. (เงินเพิ่มสำหรับนักบินลองเครื่อง)</t>
  </si>
  <si>
    <t>(4.67) เงิน พ.ค.บ. (เงินเพิ่มครูการบิน)</t>
  </si>
  <si>
    <t>(4.68) เงิน พ.ศ.ม. (เงินเพิ่มศิษย์การบินมัธยม)</t>
  </si>
  <si>
    <t>(4.69) เงิน พ.ศ.ป. (เงินเพิ่มศิษย์การบินชั้นประถม)</t>
  </si>
  <si>
    <t>(4.70) เงิน พ.ป.อ. (เงินเพิ่มผู้ทำการบินอากาศยานเป็นประจำ)</t>
  </si>
  <si>
    <t>(4.71) เงิน ต.ศ.ถ. (เงินเพิ่มสำหรับตำแหน่งที่มีเหตุพิเศษตำแหน่งผู้ทำการในอากาศซึ่งเป็นศิษย์การบินชั้นประถม)</t>
  </si>
  <si>
    <t>(4.72) เงิน ต.ศ.ม. (เงินเพิ่มสำหรับตำแหน่งที่มีเหตุพิเศษตำแหน่งผู้ทำการในอากาศซึ่งเป็นศิษย์การบินชั้นมัธยม)</t>
  </si>
  <si>
    <t>(4.73) เงิน ต.น.ก. (เงินเพิ่มสำหรับตำแหน่งที่มีเหตุพิเศษตำแหน่งผู้ทำการในอากาศซึ่งเป็นนักบินประจำกอง)</t>
  </si>
  <si>
    <t>(4.74) เงิน ต.ค.บ. (เงินเพิ่มสำหรับตำแหน่งที่มีเหตุพิเศษตำแหน่งผู้ทำการในอากาศซึ่งเป็นครูการบินหรือนักบินลองเครื่อง)</t>
  </si>
  <si>
    <t>(4.75) เงิน ต.น.ส. (เงินเพิ่มสำหรับตำแหน่งที่มีเหตุพิเศษตำแหน่งผู้ทำการในอากาศซึ่งเป็นนักบินสำรอง)</t>
  </si>
  <si>
    <t>(4.76) เงิน ต.น.อ. (เงินเพิ่มสำหรับตำแหน่งที่มีเหตุพิเศษตำแหน่งผู้ทำการในอากาศซึ่งเป็นต้นหนอากาศ ช่างอากาศฯ)</t>
  </si>
  <si>
    <t>(4.77) เงิน พ.บ.อ.ย. (เงินเพิ่มพิเศษผู้บังคับอากาศยาน)</t>
  </si>
  <si>
    <t>(4.78) เงิน พ.น.อ. (เงินเพิ่มตำแหน่งที่มีเหตุพิเศษของขรก.พลเรือน(นักบิน/นักบินผู้ตรวจการบิน) (พ.น.อ.1)/เงินเพิ่มตำแหน่งที่มีเหตุพิเศษของขรก.พลเรือน(ผู้ตรวจสอบการปฏิบัติการบินทดสอบ(Avionics)) (พ.น.อ.2)/เงินเพิ่มตำแหน่งที่มีเหตุพิเศษของขรก.พลเรือน (ควบคุมจราจรทางอากาศ) (พ.น.อ.3))</t>
  </si>
  <si>
    <t>(4.79) เงิน ต.ด.ร. (เงินเพิ่มสำหรับตำแหน่งที่มีเหตุพิเศษตำแหน่งนักโดดร่ม)</t>
  </si>
  <si>
    <t>(4.80) เงิน พ.ค.จ. (เงินเพิ่มตำแหน่งที่มีเหตุพิเศษของขรก.พลเรือน(ควบคุมจราจรทางอากาศ))</t>
  </si>
  <si>
    <t>(4.81) เงิน พ.อ.บ. (เงินเพิ่มพิเศษผู้บังคับอากาศยาน)</t>
  </si>
  <si>
    <t>(4.82) เงิน พ.ป.บ. (เงินเพิ่มผู้ปฏิบัติหน้าที่ในห้องปรับบรรยากาศ)</t>
  </si>
  <si>
    <t>(4.83) เงิน พ.ด.ร. (เงินเพิ่มสำหรับนักโดดร่ม)</t>
  </si>
  <si>
    <t>(4.84) เงิน พ.ด.ร.ก. (เงินเพิ่มสำหรับนักโดดร่มประจำกอง)</t>
  </si>
  <si>
    <t>(4.85) เงิน พ.ด.ร.ส. (เงินเพิ่มสำหรับนักโดดร่มสำรอง)</t>
  </si>
  <si>
    <t>(4.86) เงิน พ.ป.น. (เงินเพิ่มสำหรับนักประดาน้ำ)</t>
  </si>
  <si>
    <t>(4.87) เงิน พ.ป.น.ก. (เงินเพิ่มสำหรับนักประดาน้ำประจำกอง)</t>
  </si>
  <si>
    <t>(4.88) เงิน พ.ป.น.ส. (เงินเพิ่มสำหรับนักประดาน้ำสำรอง)</t>
  </si>
  <si>
    <t>(4.89) เงิน ต.น.ด. (เงินเพิ่มสำหรับตำแหน่งที่มีเหตุพิเศษตำแหน่งนักประดาน้ำ)</t>
  </si>
  <si>
    <t>(4.90) เงิน พ.ท.ด. (เงินเพิ่มพิเศษสำหรับนักทำลายวัตถุระเบิด)</t>
  </si>
  <si>
    <t>(4.91) เงิน ต.ท.บ. (เงินเพิ่มสำหรับตำแหน่งที่มีเหตุพิเศษตำแหน่งผู้ปฏิบัติงานทำลายวัตถุระเบิด)</t>
  </si>
  <si>
    <t>(4.92) เงิน พ.ท.ต.ส. (เงินเพิ่มสำหรับนักทำลายใต้น้ำ (สำรอง))</t>
  </si>
  <si>
    <t>(4.93) เงิน พ.ท.ต. (เงินเพิ่มสำหรับนักทำลายใต้น้ำ)</t>
  </si>
  <si>
    <t>(4.94) เงิน พ.ป.น. (เงินเพิ่มสำหรับตำแหน่งที่มีเหตุพิเศษตำแหน่งปฏิบัติการใต้น้ำ 1 (พ.ป.น.1) /เงินเพิ่มสำหรับตำแหน่งที่มีเหตุพิเศษตำแหน่งปฏิบัติการใต้น้ำ 2 (พ.ป.น.2))</t>
  </si>
  <si>
    <t>(4.95) เงิน ต.น.ร. (เงินเพิ่มสำหรับตำแหน่งที่มีเหตุพิเศษตำแหน่งผู้ปฏิบัติหน้าที่ทางเรือ)</t>
  </si>
  <si>
    <t xml:space="preserve">(4.96) เงินเพิ่ม พ.ก.ม. </t>
  </si>
  <si>
    <t>(4.97) เงินเพิ่ม พ.บ.อ./พ.ป.อ. (เงินเพิ่มพิเศษรายเดือนสำหรับผู้ทำการเป็นประจำบนอากาศยานที่กองทัพอากาศเห็นสมควร)</t>
  </si>
  <si>
    <t>(4.98) เงินเพิ่ม พ.ต.ร./ต.ต.ก. (เงินเพิ่มสำหรับตำแหน่งที่มีเหตุพิเศษผู้ทำหน้าที่ต่อต้านการก่อการร้าย)</t>
  </si>
  <si>
    <t>(4.99) เงินเพิ่ม 246 (เงินตอบแทนพิเศษของข้าราชการและลูกจ้างประจำผู้ได้รับเงินเดือนหรือค่าจ้างถึงขั้นสูงหรือใกล้ถึงขั้นสูงของอันดับหรือตำแหน่ง)</t>
  </si>
  <si>
    <t>(4.100) เงิน พทก. (งบบุคลากร) (เงินเพิ่มสำหรับตำแหน่งที่มีเหตุพิเศษของข้าราชการทหารซึ่งเป็นบุคคลทางกฎหมาย)</t>
  </si>
  <si>
    <t>(4.101) เงิน พ.จ.จ. (เงินเพิ่มพิเศษรายเดือนสำหรับเจ้าหน้าที่ปฏิบัติการรูปแบบจู่โจม)</t>
  </si>
  <si>
    <t>(4.102) เงิน พ.ด.ภ. (เงินเพิ่มพิเศษรายเดือนสำหรับเจ้าหน้าที่ปฏิบัติงานด้านดับเพลิงกู้กัย)</t>
  </si>
  <si>
    <t>(1.2.1) อัตราเกษียณ กลุ่มงานบริการ</t>
  </si>
  <si>
    <t>(1.2.2) อัตราเกษียณ กลุ่มงานสนับสนุน</t>
  </si>
  <si>
    <t>(1.2.3) อัตราเกษียณ กลุ่มงานช่าง</t>
  </si>
  <si>
    <t>(1.2.4) อัตราเกษียณ กลุ่มงานเทคนิคพิเศษ</t>
  </si>
  <si>
    <t>2) เงินเพิ่มอื่นที่จ่ายควบกับค่าจ้างประจำ</t>
  </si>
  <si>
    <t>(2) เงินเพิ่มการครองชีพชั่วคราวของลูกจ้างประจำ</t>
  </si>
  <si>
    <t>(3.1) เงิน พ.ส.ร. (เงินเพิ่มพิเศษสำหรับการสู้รบ)</t>
  </si>
  <si>
    <t>(3.2) เงิน พ.ข.ต. (เงินเพิ่มพิเศษสำหรับข้าราชการที่ประจำการในต่างประเทศ)</t>
  </si>
  <si>
    <t>(3.3)  เงิน ย.ช. (เงินยังชีพข้าราชการจังหวัดภาคใต้)</t>
  </si>
  <si>
    <t>(3.5) เงินเพิ่มสำหรับตำแหน่งที่มีเหตุพิเศษของลูกจ้างประจำ (ช่างเครื่องบิน/ชางวิทยุสือสารการบิน)</t>
  </si>
  <si>
    <t>(3.6) เงิน พ.ต.ป. (เงินเพิ่มสำหรับตำแหน่งที่มีเหตุพิเศษของผู้ปฏิบัติงานด้านการฟื้นฟูสมรรถภาพผู้ติดยาเสพติดแบบบังคับฯ)</t>
  </si>
  <si>
    <t>(3.7) เงิน พ.ต.ร. (เงินเพิ่มพิเศษผู้ปฎิบัติงานที่เรือนจำตามกฎหมายราชทัณฑ์ในกรมราชทัณฑ์ตามกลุ่มตำแหน่งที่ตกลงกับสำนักงาน ก.พ)</t>
  </si>
  <si>
    <t>(2) ค่าจ้างชั่วคราวในต่างประเทศ</t>
  </si>
  <si>
    <t xml:space="preserve">1) ค่าตอบแทนพนักงานราชการ </t>
  </si>
  <si>
    <t>(1) อัตราเดิม (พนักงานราชการ</t>
  </si>
  <si>
    <t xml:space="preserve">(1.1) อัตราที่มีคนครอง (พนักงานราชการ) </t>
  </si>
  <si>
    <t xml:space="preserve">(1.1.1) ค่าตอบแทนพนักงานราชการ กลุ่มทั่วไป </t>
  </si>
  <si>
    <t xml:space="preserve">(1.1.2) ค่าตอบแทนพนักงานราชการ กลุ่มเชี่ยวชาญพิเศษ </t>
  </si>
  <si>
    <t>(1.2) ค่าตอบแทนพนักงานราชการที่หมดสัญญา</t>
  </si>
  <si>
    <t>(1.2.1) ประเภทตำแหน่งกลุ่มที่ 1</t>
  </si>
  <si>
    <t>(1.2.2) ประเภทตำแหน่งกลุ่มที่ 2</t>
  </si>
  <si>
    <t>(1.3.1) อัตราใหม่ (พนักงานราชการปรับเต็มปี)</t>
  </si>
  <si>
    <t>(1.3.2) อัตราตั้งกลางปี</t>
  </si>
  <si>
    <t>(1.4) อัตราหมุนเวียน (จากการเกษียณ ตาย ลาออก ระหว่างปี)</t>
  </si>
  <si>
    <t>2) เงินเพิ่มอื่นที่จ่ายควบกับค่าตอบแทนพนักงานราชการ</t>
  </si>
  <si>
    <t>(2.2) เงิน พ.ต.พ. (เงินเพิ่มสำหรับตำแหน่งที่มีเหตุพิเศษของผู้ปฏิบัติงานในกรม)</t>
  </si>
  <si>
    <t>(2.6) เงินเพิ่มสำหรับตำแหน่งพนักงานคุมประพฤติ</t>
  </si>
  <si>
    <t>(2.7) เงิน พ.ต.พ. (เงินเพิ่มพิเศษผู้ปฎิบัติงานในกรมพัฒนาสังคมและสวัสดิการ)</t>
  </si>
  <si>
    <t>(2.8) เงินเพิ่มพิเศษสำหรับพนักงานซึ่งดำรงตำแหน่งครูการศึกษาพิเศษ</t>
  </si>
  <si>
    <t>(2.9) เงิน ต.ว.ท. (เงินเพิ่มสำหรับตำแหน่งที่มีเหตุพิเศษตำแหน่งผู้ปฏิบัติงานด้านนิติวิทยาศาสตร์)</t>
  </si>
  <si>
    <t>(2.10) เงินทดแทนกรณีเป็นผู้ทุพพลภาพ</t>
  </si>
  <si>
    <t>(2.1) อัตราใหม่ (พนักงานราชการ)</t>
  </si>
  <si>
    <t>(1.2) ค่าเช่าบ้านอาจารย์ชาวต่างประเทศ</t>
  </si>
  <si>
    <t>(1.3) เงินค่าที่พักผู้เชี่ยวชาญชาวต่างประเทศ</t>
  </si>
  <si>
    <t>(1.4) ค่าเช่าบ้านลูกจ้างชั่วคราวต่างประเทศ</t>
  </si>
  <si>
    <t>(1.5) ค่าเช่าบ้านช้าราชการในต่างประเทศ (รายการผูกพัน)</t>
  </si>
  <si>
    <t>(2) ค่าตอบแทนพิเศษของข้าราชการและลูกจ้างประจำที่ได้รับเงินเดือนเต็มขั้น</t>
  </si>
  <si>
    <t>(2.1) ค่าตอบแทนพิเศษของข้าราชการที่ได้รับเงินเดือนเต็มขั้น</t>
  </si>
  <si>
    <t>(2.2) ค่าตอบแทนพิเศษของลูกจ้างประจำที่ได้รับเงินเดือนเต็มขั้น</t>
  </si>
  <si>
    <t>(6) ค่าตอบแทนเหมาจ่ายแทนการจัดหารถประจำตำแหน่ง</t>
  </si>
  <si>
    <t>(8) เงิน พ.ต.ส. (เงินเพิ่มสำหรับตำแหน่งที่มีเหตุผลพิเศษผู้ปฏิบัติงานด้านสาธารณสุข)</t>
  </si>
  <si>
    <t>(9) เงิน ง.พ.ต.ขร. (เงินเพิ่มค่าตอบแทนพิเศษของข้าราชการรัฐสภาสามัญ)</t>
  </si>
  <si>
    <t>(12) เงิน บ.ส. (เงินเสี่ยงภัยชายแดนใต้)</t>
  </si>
  <si>
    <t>(13) ค่าตอบแทนผู้ปฏิบัติงานในพื้นที่เสี่ยงภัย</t>
  </si>
  <si>
    <t>(14) ค่าตอบแทนพิเศษเพื่อการสู้รบ</t>
  </si>
  <si>
    <t>(15) ค่าตอบแทนผู้ปฎิบัติงานให้ราชการ</t>
  </si>
  <si>
    <t>(16) เงินพิเศษที่จ่ายให้แก่ลูกจ้างของสานักราชการในต่างประเทศตามประเพณี</t>
  </si>
  <si>
    <t>(17) เงินช่วยเหลือค่าพาหนะเดินทางของลูกจ้างในต่างประเทศ</t>
  </si>
  <si>
    <t>(18) เงินพิเศษจ่ายแก่ลูกจ้างในต่างประเทศ</t>
  </si>
  <si>
    <t>(19) เงินที่กฎหมายกำหนดให้จ่ายควบกับค่าจ้างชั่วคราวที่ปฏิบัติงานในต่างประเทศ</t>
  </si>
  <si>
    <t>(20) ค่าเบี้ยเลี้ยงเหมาจ่ายพื้นที่พิเศษ</t>
  </si>
  <si>
    <t xml:space="preserve">(21) เงินประจำตำแหน่งประเภทผู้บริหารที่มีวาระ </t>
  </si>
  <si>
    <t>(21.1) เงินประจำตำแหน่งประเภทผู้บริหารที่มีวาระ ของข้าราชการ</t>
  </si>
  <si>
    <t>(21.2) เงินประจำตำแหน่งประเภทผู้บริหารที่มีวาระ ของพนักงานมหาวิทยาลัย</t>
  </si>
  <si>
    <t>(21.3) เงินประจำตำแหน่งประเภทผู้บริหารที่มีวาระ ของพนักงานมหาวิทยาลัย จากการเปลี่ยนสถานภาพ</t>
  </si>
  <si>
    <t xml:space="preserve">(22) เงินประจำตำแหน่งประเภทผู้บริหารที่ไม่มีวาระ </t>
  </si>
  <si>
    <t>(22.1) เงินประจำตำแหน่งประเภทผู้บริหารที่ไม่มีวาระ ของข้าราชการ</t>
  </si>
  <si>
    <t>(22.2) เงินประจำตำแหน่งประเภทผู้บริหารที่ไม่มีวาระ ของพนักงานมหาวิทยาลัย</t>
  </si>
  <si>
    <t>(22.3) เงินประจำตำแหน่งประเภทผู้บริหารที่ไม่มีวาระ ของพนักงานมหาวิทยาลัย จากการเปลี่ยนสถานภาพ</t>
  </si>
  <si>
    <t>(23) ค่าตอบแทนรายเดือนตำแหน่งประเภทผู้บริหารที่มีวาระ</t>
  </si>
  <si>
    <t>(23.1) เงินประจำตำแหน่งประเภทผู้บริหารที่ไม่มีวาระ ของข้าราชการ</t>
  </si>
  <si>
    <t>(23.2) เงินประจำตำแหน่งประเภทผู้บริหารที่ไม่มีวาระ ของพนักงานมหาวิทยาลัย</t>
  </si>
  <si>
    <t>(23.3) เงินประจำตำแหน่งประเภทผู้บริหารที่ไม่มีวาระ ของพนักงานมหาวิทยาลัย จากการเปลี่ยนสถานภาพ</t>
  </si>
  <si>
    <t xml:space="preserve">(24) ค่าตอบแทนรายเดือนตำแหน่งประเภทผู้บริหารที่ไม่มีวาระ </t>
  </si>
  <si>
    <t>(24.1) เงินประจำตำแหน่งประเภทผู้บริหารที่ไม่มีวาระ ของข้าราชการ</t>
  </si>
  <si>
    <t>(24.2) เงินประจำตำแหน่งประเภทผู้บริหารที่ไม่มีวาระ ของพนักงานมหาวิทยาลัย</t>
  </si>
  <si>
    <t>(24.3) เงินประจำตำแหน่งประเภทผู้บริหารที่ไม่มีวาระ ของพนักงานมหาวิทยาลัย จากการเปลี่ยนสถานภาพ</t>
  </si>
  <si>
    <t>(25) ค่าใช้จ่ายในการพัฒนาคุณภาพการศึกษาในพื้นที่จังหวัดชายแดนภาคใต้</t>
  </si>
  <si>
    <t>(26) ค่าตอบแทนที่ปรึกษา</t>
  </si>
  <si>
    <t>(27) ค่าตอบแทนการปฏิบัติราชการของข้าราชการ กอ.รมน.</t>
  </si>
  <si>
    <t>(28) ค่าตอบแทนการปฏิบัติราชการลูกจ้าง กอ.รมน.</t>
  </si>
  <si>
    <t>(29) ค่าฝ่าอันตรายเป็นครั้งคราว</t>
  </si>
  <si>
    <t>(30) เงินโบนัสลูกจ้างชั่วคราวในต่างประเทศ</t>
  </si>
  <si>
    <t>(31) เงินเพิ่มสำหรับตำแหน่งที่มีเหตุพิเศษของข้าราชการทหารซึ่งเป็นบุคลากรทางกฎหมายในสังกัดกระทรวงกลาโหม</t>
  </si>
  <si>
    <t>(32) ค่าตอบแทนกำลังพลปฏิบัติหน้าที่ จชต.</t>
  </si>
  <si>
    <t>(34) ค่าใช้จ่ายกิจการทูต</t>
  </si>
  <si>
    <t>(35) ค่าใช้จ่ายในการบริหารกำลังพล</t>
  </si>
  <si>
    <t>(36) เงินตอบแทนตำแหน่งกำนัน ผู้ใหญ่บ้าน</t>
  </si>
  <si>
    <t>(37) เงินตอบแทนตำแหน่งทหารเกณฑ์</t>
  </si>
  <si>
    <t>(38) เงินเพิ่มค่าครองชีพฯทหารกองประจำการ</t>
  </si>
  <si>
    <t>(39) ค่าบริการและสนับสนุนทหารกองประจำการ</t>
  </si>
  <si>
    <t>(40) เงินรางวัลผู้ปฏิบัติหน้าที่บนอากาศยาน</t>
  </si>
  <si>
    <t>(41) ค่าตอบแทนผู้ปฏิบัติงานราชการ</t>
  </si>
  <si>
    <t>(42) เงินประจำตำแหน่งนายกและอุปนายก</t>
  </si>
  <si>
    <t>(43) เงินสมนาคุณราชบัณฑิตที่ปรึกษา</t>
  </si>
  <si>
    <t>(44) เงินอุปการะราชบัณฑิต</t>
  </si>
  <si>
    <t>(45) เงินอุปการะภาคีสมาชิก</t>
  </si>
  <si>
    <t>(46) เงินอุดหนุนอุปถัมภ์นิตยภัตพระสังฆาธิการพระสมณศักดิ์และพระเปรียญ</t>
  </si>
  <si>
    <t>(47) ค่าตอบแทนวิทยากร/ผู้นำศาสนาอิสลาม</t>
  </si>
  <si>
    <t>(48) ค่าตอบแทนผู้ช่วยรัฐมนตรี</t>
  </si>
  <si>
    <t>(1.1) เงินกองทุนประกันสังคม ของพนักงานราชการ</t>
  </si>
  <si>
    <t>1.1.1) เงินเดือน หรือที่เรียกว่าอย่างอื่น</t>
  </si>
  <si>
    <t xml:space="preserve">(1) อัตราเดิม </t>
  </si>
  <si>
    <t xml:space="preserve">(1.1) อัตราที่มีคนครอง </t>
  </si>
  <si>
    <t>(2.2) อัตราใหม่ (นักเรียนทุน)</t>
  </si>
  <si>
    <t>(2.1) อัตราใหม่ (พนักงานมหาวิทยาลัย)</t>
  </si>
  <si>
    <t>(2.3) อัตราใหม่ (พนักงานและลูกจ้างของรัฐ)</t>
  </si>
  <si>
    <t>1.1.2) เงินเพิ่มอื่นที่จ่ายควบกับเงินเดือน</t>
  </si>
  <si>
    <t xml:space="preserve">(1.3) เงินประจำตำแหน่ง ประเภทสนับสนุน </t>
  </si>
  <si>
    <t>(1.3.1) เงินประจำตำแหน่ง ประเภทวิชาชีพเฉพาะ (วช.) /เชี่ยวชาญเฉพาะ (ชช.) ของพนักงานมหาวิทยาลัย</t>
  </si>
  <si>
    <t>(1.3.2) เงินประจำตำแหน่ง ประเภทวิชาชีพเฉพาะ (วช.) /เชี่ยวชาญเฉพาะ (ชช.) ของพนักงานมหาวิทยาลัยจากการเปลี่ยนสภาพ</t>
  </si>
  <si>
    <t>(1.4) เงินประจำตำแหน่ง ประเภทผู้บริหาร</t>
  </si>
  <si>
    <t>(1.4.1) เงินประจำตำแหน่ง ประเภทผู้บริหารที่มีวาระ</t>
  </si>
  <si>
    <t>(1.4.1.1) เงินประจำตำแหน่ง ประเภทผู้บริหารที่มีวาระ ของพนักงานมหาวิทยาลัย</t>
  </si>
  <si>
    <t>(1.4.1.2) เงินประจำตำแหน่ง ประเภทผู้บริหารที่มีวาระ ของพนักงานมหาวิทยาลัยจากการเปลี่ยนสภาพ</t>
  </si>
  <si>
    <t>(1.4.2) เงินประจำตำแหน่ง ประเภทผู้บริหารไม่มีวาระ</t>
  </si>
  <si>
    <t>(1.4.2.1) เงินประจำตำแหน่ง ประเภทผู้บริหารไม่มีวาระ ของพนักงานมหาวิทยาลัย</t>
  </si>
  <si>
    <t>(1.4.2.2) เงินประจำตำแหน่ง ประเภทผู้บริหารไม่มีวาระ ของพนักงานมหาวิทยาลัยจากการเปลี่ยนสภาพ</t>
  </si>
  <si>
    <t>(1.5) เงินประจำตำแหน่ง ของ ก.ก.ต.</t>
  </si>
  <si>
    <t>(1.5.1) เงินประจำตำแหน่ง ของ ก.ก.ต.</t>
  </si>
  <si>
    <t>(1.5.2) เงินประจำตำแหน่ง ของเลขาธิการ ก.ก.ต.</t>
  </si>
  <si>
    <t>(1.5.3) เงินประจำตำแหน่ง สำหรับหัวหน้ากลุ่มงาน</t>
  </si>
  <si>
    <t>(1.5.4) เงินประจำตำแหน่ง ของพนักงานสำนักงาน ก.ก.ต.</t>
  </si>
  <si>
    <t>(1.5.5) เงินประจำตำแหน่งตามประเภทตำแหน่ง</t>
  </si>
  <si>
    <t>(1.6) เงินประจำตำแหน่ง ของสำนักงานผู้ตรวจการแผ่นดิน</t>
  </si>
  <si>
    <t>(1.6.1) เงินประจำตำแหน่ง ของประธานและผู้ตรวจการแผ่นดิน</t>
  </si>
  <si>
    <t>(1.6.2) เงินประจำตำแหน่ง ของพนักงานผู้ตรวจการแผ่นดิน</t>
  </si>
  <si>
    <t xml:space="preserve">(2) ค่าตอบแทนรายเดือน </t>
  </si>
  <si>
    <t xml:space="preserve">(2.2)  ค่าตอบแทนรายเดือนตำแหน่งวิชาการ </t>
  </si>
  <si>
    <t>(2.3)  ค่าตอบแทนรายเดือน ตำแหน่งประเภทสนับสนุน</t>
  </si>
  <si>
    <t>(1.3.1) ค่าตอบแทนรายเดือน ตำแหน่งประเภทวิชาชีพเฉพาะ (วช.) /เชี่ยวชาญเฉพาะ (ชช.) ของพนักงานมหาวิทยาลัย</t>
  </si>
  <si>
    <t>(1.3.2) ค่าตอบแทนรายเดือน ตำแหน่งประเภทวิชาชีพเฉพาะ (วช.) /เชี่ยวชาญเฉพาะ (ชช.) ของพนักงานมหาวิทยาลัย</t>
  </si>
  <si>
    <t>(2.4) ค่าตอบแทนรายเดือน ตำแหน่งประเภทผู้บริหาร</t>
  </si>
  <si>
    <t>(2.4.1.1) ค่าตอบแทนรายเดือน ตำแหน่งประเภทผู้บริหารมีวาระ ของพนักงานมหาวิทยาลัย</t>
  </si>
  <si>
    <t>(2.4.1.2) ค่าตอบแทนรายเดือน ตำแหน่งประเภทผู้บริหารมีวาระ ของพนักงานมหาวิทยาลัย จากการเปลี่ยนสถานภาพ</t>
  </si>
  <si>
    <t>(2.4.2) ค่าตอบแทนรายเดือน ตำแหน่งประเภทผู้บริหารไม่มีวาระ</t>
  </si>
  <si>
    <t>(2.4.2.1) ค่าตอบแทนรายเดือน ตำแหน่งประเภทผู้บริหารไม่มีวาระ ของพนักงานมหาวิทยาลัย</t>
  </si>
  <si>
    <t>(2.4.2.2) ค่าตอบแทนรายเดือน ตำแหน่งประเภทผู้บริหารไม่มีวาระ ของพนักงานมหาวิทยาลัย จากการเปลี่ยนสถานภาพ</t>
  </si>
  <si>
    <t>(2.5) ค่าตอบแทนรายเดือน ของ ก.ก.ต.</t>
  </si>
  <si>
    <t>(2.5.3) ค่าตอบแทน (กลุ่มงานประจำ) ประธาน ก.ก.ต. และ ก.ก.ต. ที่ปรึกษา / ผู้เชี่ยวชาญ ก.ก.ต. /เลขานุการ/ผู้ช่วยเลขานุการ/เจ้าหน้าที่ ร.ป.ภ./พนักงานขับรถยนต์</t>
  </si>
  <si>
    <t>(2.5.4) ค่าตอบแทนสำหรับผู้มาช่วยปฎิบัติงานของ ก.ก.ต.</t>
  </si>
  <si>
    <t xml:space="preserve">(2.5.5) ค่าตอบแทนเลขาธิการ ก.ก.ต. </t>
  </si>
  <si>
    <t>(2.5.7) ค่าตอบแทน ก.ก.ต. จังหวัด</t>
  </si>
  <si>
    <t>(2.5.8) เงินรับรองเหมาจ่ายเป็นรายเดือน ของ ปธ. ก.ก.ต.และ ก.ก.ต.</t>
  </si>
  <si>
    <t>(3) ค่าตอบแทนพิเศษอื่น</t>
  </si>
  <si>
    <t>(4) เงินเพิ่มการครองชีพชั่วคราว</t>
  </si>
  <si>
    <t>(5.1) เงิน สปพ. (เงินสวัสดิการสำหรับการปฏิบัติงานประจำสำนักงานในพื้นที่พิเศษ)</t>
  </si>
  <si>
    <t>(5.2) เงินเพิ่มพิเศษ ของ ก.ก.ต.</t>
  </si>
  <si>
    <t>(5.2.1) เงินเพิ่มสำหรับตำแหน่งบริหารสำนักงาน ก.ก.ต.</t>
  </si>
  <si>
    <t>(5.2.2) เงินสวัสดิการค่าครองชีพพนักงาน ก.ก.ต. และลูกจ้างประจำ</t>
  </si>
  <si>
    <t>(5.2.3) เงินส่งเสริมประสิทธิภาพการบริหารงานที่ดี</t>
  </si>
  <si>
    <t>1.3.1.1) ค่าจ้างชั่วคราวในประเทศ</t>
  </si>
  <si>
    <t>(1) อัตราเดิม (ค่าจ้างชั่วคราวในประเทศ)</t>
  </si>
  <si>
    <t>1.3.1.2) ค่าจ้างชั่วคราวในต่างประเทศ</t>
  </si>
  <si>
    <t>(1) อัตราเดิม (พนักงานราชการ)</t>
  </si>
  <si>
    <t>(1.2) ค่าตอบแทนพนักงานราชการที่หมดสัญญา (กลุ่ม 2)</t>
  </si>
  <si>
    <t>2.1)  ค่าตอบแทน ใช้สอยและวัสดุ</t>
  </si>
  <si>
    <t>2.1.1)  ค่าตอบแทน</t>
  </si>
  <si>
    <t>(1.1) เงินสมทบกองทุนประกันสังคม (พนักงานราชการ)</t>
  </si>
  <si>
    <t>(2) เงินกองทุนสำรองเลี้ยงชีพ</t>
  </si>
  <si>
    <t>(1) เงินเพิ่มการครองชีพชั่วคราว</t>
  </si>
  <si>
    <t>บัญชี 1</t>
  </si>
  <si>
    <t>บัญชี 2</t>
  </si>
  <si>
    <t>(อัตราใหม่)</t>
  </si>
  <si>
    <t>(บัญชี 1 + บัญชี)</t>
  </si>
  <si>
    <t>(13)
= (11)-(7)</t>
  </si>
  <si>
    <t>(14)
= (12)-(8)</t>
  </si>
  <si>
    <t>(17)
= (11)+(15)</t>
  </si>
  <si>
    <t>(18)
= (12)+(16)</t>
  </si>
  <si>
    <t>(19)
= (18)-(8)</t>
  </si>
  <si>
    <t>(20)
=(19)/(8)*100</t>
  </si>
  <si>
    <t>(2.1) อัตราเกษียณ ตำแหน่งประเภทบริหารและอำนวยการ</t>
  </si>
  <si>
    <t xml:space="preserve">(1.1) พนักงานราชการ กลุ่ม 1 ตามกรอบ คพร.  (ซึ่งไม่รวมกลุ่มเชี่ยวชาญพิเศษ )  </t>
  </si>
  <si>
    <t xml:space="preserve">(1.3) พนักงานราชการ กลุ่มที่ 3  (CS) </t>
  </si>
  <si>
    <t>(1.2) พนักงานราชการ กลุ่ม 2 (ตามมติ ครม. 5 ต.ค. 47)</t>
  </si>
  <si>
    <t>(3) อัตราว่างไม่มีเงิน</t>
  </si>
  <si>
    <t>กรอบอัตรากำลัง</t>
  </si>
  <si>
    <t>(1.7) เงินประจำตำแหน่ง ของสำนักงานคณะกรรมการข้าราชการพลเรือน</t>
  </si>
  <si>
    <t>(1.7.1) เงินประจำตำแหน่ง (ประธานคณะกรรมการพิทักษ์ระบบคุณธรรม)(กพค.)</t>
  </si>
  <si>
    <t>(1.7.2) เงินประจำตำแหน่ง (คณะกรรมการวินิจฉัย อุธรณ์ และกรรมการวินิจฉัยร้องทุกข์ )</t>
  </si>
  <si>
    <t>(1.7.3) เงินประจำตำแหน่ง (คณะกรรมการพิทักษ์ระบบคุณธรรม (กพค.))</t>
  </si>
  <si>
    <t>(1.7.4) เงินประจำตำแหน่ง (คณะกรรมการวินิจฉัยการเปิดเผยข้อมูลข่าวสาร (กวฉ.))</t>
  </si>
  <si>
    <t>(1.8) เงินประจำตำแหน่ง ของหน่วยงานรัฐสภา 
(สำนักงานเลขาธิการวุฒิสภา/สำนักงานเลขาธิการสภาผู้แทนราษฎร)</t>
  </si>
  <si>
    <t>(1.8.1) เงินประจำตำแหน่ง ของประธานสภานิติบัญญัติแห่งชาติและประธานสภาวุฒิสภา</t>
  </si>
  <si>
    <t>(1.8.2) เงินประจำตำแหน่ง ของรองประธานสภานิติบัญญัติแห่งชาติและรองประธานสภาวุฒิสภา</t>
  </si>
  <si>
    <t>(1.8.3) เงินประจำตำแหน่ง ของสมาชิกสภานิติบัญญัติแห่งชาติและสมาชิกสภาวุฒิสภา</t>
  </si>
  <si>
    <t>(1.8.4) เงินประจำตำแหน่ง ของสนช./ข้าราชการการเมือง</t>
  </si>
  <si>
    <t>(1.9) เงินประจำตำแหน่ง ของศาลรํฐธรรมนูญ</t>
  </si>
  <si>
    <t>(1.9.1) เงินประจำตำแหน่ง (ข้าราชการสำนักงานศาลรัฐธรรมนูญ)</t>
  </si>
  <si>
    <t>(1..9.2) เงินประจำตำแหน่ง (คณะตุลาการศาลรัฐธรรมนูญ)</t>
  </si>
  <si>
    <t>(1.9.3) เงินประจำตำแหน่ง (คณะสนับสนุนการปฎิบัติงานตุลาการ)</t>
  </si>
  <si>
    <t>(1.20) เงินประจำตำแหน่ง ของสำนักงานป้องกันและปราบปรามการทุจริตแห่งชาติ</t>
  </si>
  <si>
    <t>(1.20.1) เงินประจำตำแหน่ง  ของคณะกรรมการ ป.ป.ช</t>
  </si>
  <si>
    <t>(1.20.2) เงินประจำตำแหน่ง  ของคณะกรรมการ ป.ป.จ</t>
  </si>
  <si>
    <t>(1.20.4) เงินประจำตำแหน่ง ของ ค.ต.ง และ ผ.ต.ง</t>
  </si>
  <si>
    <t>(1.21) เงินประจำตำแหน่งประธานและกรรมการคณะกรรมการสิทธิมนุษยชน</t>
  </si>
  <si>
    <t>(2.7) ค่าตอบแทนอาสาสมัครทหารพราน (ทพ.นย.)</t>
  </si>
  <si>
    <t>(2.8) ค่าตอบแทนพิเศษ ของข้าราชการสำนักงานศาลรัฐธรรมนูญ</t>
  </si>
  <si>
    <t>(2.8.1) ค่าตอบแทนพิเศษของข้าราชการสำนักงานศาลรัฐธรรมนูญ</t>
  </si>
  <si>
    <t>(2.8.2) ค่าตอบแทนพิเศษคณะสนับสนุนการปฎิบัติงานตุลาการศาล</t>
  </si>
  <si>
    <t>(2.8.3) ค่าตอบแทนพิเศษเจ้าพนักงานคดีปกครอง</t>
  </si>
  <si>
    <t>(2.8.4) เงินส่งเสริมประสิทธิภาพปฏิบัติราชการ</t>
  </si>
  <si>
    <t>(2.8.5) ค่าตอบแทนพิเศษสำหรับข้าราชการฝ่ายรัฐสภาสามัญ</t>
  </si>
  <si>
    <t>(2.8.6) ค่าตอบแทนนอกเหนือจากเงินเดือนของข้าราชการสำนักงานศาลรัฐธรรมนูญ</t>
  </si>
  <si>
    <t>(2.9) ค่าตอบแทนพิเศษ ของสำนักงานป้องกันและปราบปรามการทุจริตแห่งชาติ</t>
  </si>
  <si>
    <t>(2.9.1) เงินค่าตอบแทนที่ปรึกษา เลขา ป.ป.ช.</t>
  </si>
  <si>
    <t>(2.9.2) เงินค่าตอบแทนรายเดือนของคณะสนับสนุน ป.ป.ช.</t>
  </si>
  <si>
    <t>(2.9.3) เงินค่าตอบแทนพิเศษประจำตำแหน่งพนักงานไต่สวน</t>
  </si>
  <si>
    <t>(2.9.4) เงินค่าตอบแทนพิเศษสำหรับตำแหน่งนักสืบสวนคดีทุจริต</t>
  </si>
  <si>
    <t>(2.9.5) เงินรับรองเหมาจ่ายของ ค.ต.ง และ ผ.ต.ง</t>
  </si>
  <si>
    <t>(2.10) ค่าตอบแทนพิเศษ ของคณะกรรมการสิทธิมนุษยชนแห่งชาติ</t>
  </si>
  <si>
    <t>(2.10.1) ค่าตอบแทนคณะกรรมการสิทธิมนุษยชนแห่งชาติและผู้ปฎิบัติงานให้คณะกรรมการสิทธิมนุษยชนแห่งชาติ</t>
  </si>
  <si>
    <t>(2.11) ค่าตอบแทนอื่น</t>
  </si>
  <si>
    <t>(5.3.1) เงินเพิ่มประธานคณะกรรมการพิทักษ์ระบบคุณธรรม (กพค.)</t>
  </si>
  <si>
    <t>(5.3.2) เงินเพิ่มคณะกรรมการพิทักษ์ระบบคุณธรรม (กพค.)</t>
  </si>
  <si>
    <t xml:space="preserve">(5.3.3) เงินเพิ่มคณะกรรมการวินิจฉัย อุธรณ์ และกรรมการวินิจฉัยร้องทุกข์ </t>
  </si>
  <si>
    <t>(5.4) เงินเพิ่ม ของหน่วยงานรัฐสภา</t>
  </si>
  <si>
    <t>(5.4.1) เงินเพิ่มประธานสภานิติบัญญัติแห่งชาติและประธานสภาวุฒิสภา</t>
  </si>
  <si>
    <t>(5.4.2) เงินเพิ่มรองประธานสภานิติบัญญัติแห่งชาติและรองประธานสภาวุฒิสภา</t>
  </si>
  <si>
    <t>(5.4.3) เงินเพิ่มสมาชิกสภานิติบัญญัติแห่งชาติและสมาชิกสภาวุฒิสภา</t>
  </si>
  <si>
    <t>(5.4.4) เงินเพิ่ม สนช./ข้าราชการการเมือง</t>
  </si>
  <si>
    <t>(2.4) เงิน สปพ. (เงินสวัสดิการสำหรับการปฏิบัติงานประจำสำนักงานในพื้นที่พิเศษ)</t>
  </si>
  <si>
    <t>(5..7) เงินเพิ่มพิเศษอื่น</t>
  </si>
  <si>
    <t>(5.3) เงินเพิ่ม ของสำนักงานคณะกรรมการข้าราชการพลเรือน</t>
  </si>
  <si>
    <t>(2.7) เงินเพิ่มพิเศษของลูกจ้างประจำ</t>
  </si>
  <si>
    <t>(1) เงินเพิ่มการครองชีพชั่วคราวของพนักงานราชการ</t>
  </si>
  <si>
    <t>(3) เงินประจำตำแหน่งประเภทผู้บริหาร</t>
  </si>
  <si>
    <t>(3.1) เงินประจำตำแหน่งประเภทผู้บริหารที่มีวาระ</t>
  </si>
  <si>
    <t>(3.1.1) เงินประจำตำแหน่งประเภทผู้บริหารที่มีวาระ ของข้าราชการ</t>
  </si>
  <si>
    <t>(3.1.2) เงินประจำตำแหน่งประเภทผู้บริหารที่มีวาระ ของพนักงานมหาวิทยาลัย</t>
  </si>
  <si>
    <t>(3.1.3) เงินประจำตำแหน่งประเภทผู้บริหารที่มีวาระ ของพนักงานมหาวิทยาลัย จากการเปลี่ยนสถานภาพ</t>
  </si>
  <si>
    <t>(3.2) เงินประจำตำแหน่งประเภทผู้บริหารที่ไม่มีวาระ</t>
  </si>
  <si>
    <t>(3.2.1) เงินประจำตำแหน่งประเภทผู้บริหารที่ไม่มีวาระ ของข้าราชการ</t>
  </si>
  <si>
    <t>(3.2.2) เงินประจำตำแหน่งประเภทผู้บริหารที่ไม่มีวาระ ของพนักงานมหาวิทยาลัย</t>
  </si>
  <si>
    <t>(3.2.3) เงินประจำตำแหน่งประเภทผู้บริหารที่ไม่มีวาระ ของพนักงานมหาวิทยาลัย จากการเปลี่ยนสถานภาพ</t>
  </si>
  <si>
    <t>(4) ค่าตอบแทนรายเดือนตำแหน่งประเภทผู้บริหารที่มีวาระ</t>
  </si>
  <si>
    <t>(4.1) ค่าตอบแทนรายเดือนตำแหน่งประเภทผู้บริหารที่ไม่มีวาระ ของข้าราชการ</t>
  </si>
  <si>
    <t>(4.2) ค่าตอบแทนรายเดือนตำแหน่งประเภทผู้บริหารที่มีวาระ ของพนักงานมหาวิทยาลัย</t>
  </si>
  <si>
    <t>(4.3) ค่าตอบแทนรายเดือนตำแหน่งประเภทผู้บริหารที่มีวาระ ของพนักงานมหาวิทยาลัย จากการสถานภาพ</t>
  </si>
  <si>
    <t>(2)  เงิน ต.ป.พ. (ค่าตอบแทนพิเศษรายเดือนให้แก่เจ้าหน้าที่ผู้ปฎิบัติงานในพื้นที่จังหวัดชายแดนภาคใต้)</t>
  </si>
  <si>
    <t>(5) เงิน ต.ป.พ. (ค่าตอบแทนพิเศษรายเดือนให้แก่เจ้าหน้าที่ผู้ปฎิบัติงานในพื้นที่จังหวัดชายแดนภาคใต้)</t>
  </si>
  <si>
    <t>(3.1) เงินเพิ่มการครองชีพชั่วคราวของข้าราชการ</t>
  </si>
  <si>
    <t>(3.2) เงินเพิ่มการครองชีพชั่วคราวของข้าราชการ (อัตราใหม่)</t>
  </si>
  <si>
    <t>(1.1) ค่าจ้างประจำ</t>
  </si>
  <si>
    <t xml:space="preserve">3) อัตราใหม่ </t>
  </si>
  <si>
    <t>1) อัตราเดิม</t>
  </si>
  <si>
    <t>2) อัตราใหม่</t>
  </si>
  <si>
    <t>(1.2) ค่าจ้างประจำ (กรณีเกษียณแล้วไม่ยุบ)</t>
  </si>
  <si>
    <t>(1) ค่าจ้างประจำ</t>
  </si>
  <si>
    <t>(2) ค่าจ้างประจำ (กรณีเกษียณแล้วไม่ยุบ)</t>
  </si>
  <si>
    <t>1.3.1) อัตราเดิม</t>
  </si>
  <si>
    <t xml:space="preserve">(1) เงินสมทบกองทุนประกันสังคม </t>
  </si>
  <si>
    <t>(1.2) เงินสมทบกองทุนประกันสังคม (พนักงานราชการ อัตราใหม่)</t>
  </si>
  <si>
    <t>(1.3) เงินสมทบกองทุนประกันสังคม (ลูกจ้างชั่วคราว)</t>
  </si>
  <si>
    <t>(1.4) เงินสมทบกองทุนประกันสังคม (ลูกจ้างชั่วคราว อัตราใหม่)</t>
  </si>
  <si>
    <t>(1.2) เงินประจำตำแหน่งวิชาการ</t>
  </si>
  <si>
    <t xml:space="preserve">(1.1) เงินประจำตำแหน่ง </t>
  </si>
  <si>
    <t xml:space="preserve">(2.7) ค่าตอบแทนรายเดือน ตำแหน่งวิชาการ </t>
  </si>
  <si>
    <t xml:space="preserve">(1.3) เงินประจำตำแหน่งประเภทวิชาชีพเฉพาะ (วช.) /เชี่ยวชาญเฉพาะ (ชช.) </t>
  </si>
  <si>
    <t xml:space="preserve">(2.8) ค่าตอบแทนรายเดือน ตำแหน่งประเภทวิชาชีพเฉพาะ (วช.) /เชี่ยวชาญเฉพาะ (ชช.) </t>
  </si>
  <si>
    <t>(4.18) เงิน พ.ต.ร. (เงินเพิ่มพิเศษผู้ปฎิบัติงานที่เรือนจำตามกฎหมายราชทัณฑ์ในกรมราชทัณฑ์ตามกลุ่มตำแหน่งที่ตกลงกับสำนักงาน ก.พ)</t>
  </si>
  <si>
    <t>(4.21) เงิน พ.ข.ป. (เงินเพิ่มพิเศษผู้ปฎิบัติงานด้านการข่าวในกรมการปกครอง)</t>
  </si>
  <si>
    <t>(2.5) เงิน ค.ต.พ. (ค่าตอบแทนสำหรับตำแหน่งที่มีเหตุพิเศษของพนักงานราชการ)</t>
  </si>
  <si>
    <t xml:space="preserve">(2.3) เงิน พ.ส.ร. (เงินรางวัลสำหรับการสู้รบ) </t>
  </si>
  <si>
    <t>(1.1) ค่าเช่าบ้าน</t>
  </si>
  <si>
    <t>(4) เงิน ต.พ.ป.บส-ก (ค่าตอบแทนพิเศษแปรผันตามผลงานสำหรับผู้บริหาร)</t>
  </si>
  <si>
    <t>(3) เงิน ตปพ. (ค่าตอบแทนรายเดือนสำหรับผู้ปฏิบัติงานในเขตพื้นที่จังหวัดยะลา ปน. และ นธ.)</t>
  </si>
  <si>
    <t>(5) เงิน ต.พ.ป.อ. (ค่าตอบแทนพิเศษแปรผันตามผลงานสำหรับหน่วยงาน)</t>
  </si>
  <si>
    <t>(7) เงิน ต.ชค.ปจต. (ตอบแทนพิเศษชั่วคราวของ ขรก.ในช่วงการปรับโครงสร้างใหม่ พ.ศ.2545)</t>
  </si>
  <si>
    <t>(33) เงิน พ.ช.ค. (ค่าตอบแทนพิเศษทหารกองประจำการ)</t>
  </si>
  <si>
    <t>(49) เงิน ค.ต.ส. (ค่าตอบแทนสำหรับตำแหน่งที่มีเหตุพิเศษของพนักงานราชการ)</t>
  </si>
  <si>
    <t>(50) เงิน พ.ข.อ. (เงินเพิ่มสำหรับตำแหน่งที่มีเหตุพิเศษของข้าราชการพลเรือนในพระองค์อาวุโส)</t>
  </si>
  <si>
    <t>(51) เงิน (ต.พ.ข.ว319 (เงินตอบแทนพิเศษของข้าราชการผู้ได้รับเงินเดือนถึงขั้นสูงหรือใกล้ถึงขั้นสูงของอันดับหรือตำแหน่ง)</t>
  </si>
  <si>
    <t>(52) เงิน พ.ข.ล. (เงินเพิ่มสำหรับตำแหน่งที่มีเหตุพิเศษของข้าราชการพลเรือนในพระองค์ผู้ปฏิบัติงานด้านเลขานุการในพระองค์ฯ)</t>
  </si>
  <si>
    <t>(1.1) เงินประจำตำแหน่ง</t>
  </si>
  <si>
    <t>(1.2.1) เงินประจำตำแหน่งวิชาการ ของพนักงานมหาวิทยาลัย</t>
  </si>
  <si>
    <t>(1.2.2) เงินประจำตำแหน่งวิชาการ ของพนักงานมหาวิทยาลัยจากการเปลี่ยนสภาพ</t>
  </si>
  <si>
    <t>(1.20.3) เงินประจำตำแหน่ง  ของคณะสนับสนุนกรรมการ ป.ป.ช</t>
  </si>
  <si>
    <t>(2.1)  ค่าตอบแทนรายเดือน</t>
  </si>
  <si>
    <t>(2.10.2) ค่ารับรองเหมาจ่ายรายเดือน ของประธานและกรรมการ</t>
  </si>
  <si>
    <t>(3.4) เงิน สปพ. (เงินสวัสดิการสำหรับการปฎิบัติงานประจำสำนักงานในพื้นที่พิเศษ)</t>
  </si>
  <si>
    <t>(1.3) เงินกองทุนประกันสังคม ของลูกจ้างชั่วคราว</t>
  </si>
  <si>
    <t>(1.2) เงินกองทุนประกันสังคม ของพนักงานราชการ (อัตราใหม่)</t>
  </si>
  <si>
    <t>(1.4) เงินกองทุนประกันสังคม ของลูกจ้างชั่วคราว  (อัตราใหม่)</t>
  </si>
  <si>
    <t>(1.1) เงินสมทบกองทุนเงินทดแทน ของพนักงานราชการ</t>
  </si>
  <si>
    <t>(1.2) เงินสมทบกองทุนเงินทดแทน ของพนักงานราชการ (อัตราใหม่)</t>
  </si>
  <si>
    <t>(1.3) เงินสมทบกองทุนเงินทดแทน ของลูกจ้างชั่วคราว</t>
  </si>
  <si>
    <t>(1.4) เงินสมทบกองทุนเงินทดแทน ของลูกจ้างชั่วคราว  (อัตราใหม่)</t>
  </si>
  <si>
    <t>(5.6) เงิน พ.ส.ร. (เงินเพิ่มพิเศษสำหรับการสู้รบ)</t>
  </si>
  <si>
    <t>(5..5) เงินช่วยเหลือการครองชีพชั่วคราว</t>
  </si>
  <si>
    <t>(2.2) เงินช่วยเหลือการครองชีพชั่วคราว</t>
  </si>
  <si>
    <t>1.3.2) อัตราใหม่</t>
  </si>
  <si>
    <t>1.3.3) เงินเพิ่มอื่นที่จ่ายควบกับค่าจ้างชั่วคราว</t>
  </si>
  <si>
    <t>(2) อัตราใหม่ (พนักงานราชการ)</t>
  </si>
  <si>
    <t xml:space="preserve">(2) เงิน พ.ต.พ. (เงินเพิ่มสำหรับตำแหน่งที่มีเหตุพิเศษของผู้ปฏิบัติงานในกรม) </t>
  </si>
  <si>
    <t>(3) เงิน พ.ส.ร. (เงินเพิ่มพิเศษสำหรับการสู้รบ)</t>
  </si>
  <si>
    <t>(1.2) ค่าเช่าบ้าน ของลูกจ้างชั่วคราว</t>
  </si>
  <si>
    <t xml:space="preserve">4. งบรายจ่ายอื่น </t>
  </si>
  <si>
    <t>(4.1) เงินเพิ่มการครองชีพชั่วคราว</t>
  </si>
  <si>
    <t>(4.2) เงินเพิ่มการครองชีพชั่วคราว (อัตราใหม่)</t>
  </si>
  <si>
    <t>(1.1) เงินเดือนพนักงานและลูกจ้างของรัฐ</t>
  </si>
  <si>
    <t>(1.2) เงินเดือนผู้อำนวยการฯ</t>
  </si>
  <si>
    <t>(1.3) ประโยชน์ตอบแทนอื่นของผู้อำนวยการฯ (ไม่เกินร้อยละ 25 ของเงินเดือน)</t>
  </si>
  <si>
    <t>(1.4) เงินเดือนของพนักงานมหาวิทยาลัย</t>
  </si>
  <si>
    <t>(1.4) เงินเพิ่มปรับวุฒิ</t>
  </si>
  <si>
    <t>(1.5) เงิน Top up</t>
  </si>
  <si>
    <t>(1.6) เงินเดือนของประธานกรรมการการเลือกตั้ง</t>
  </si>
  <si>
    <t>(1.7) เงินเดือนของกรรมการการเลือกตั้ง</t>
  </si>
  <si>
    <t>(1.8) เงินเดือนของเลขาธิการคณะกรรมการการเลือกตั้ง</t>
  </si>
  <si>
    <t>(1.9) เงินเดือนของพนักงาน ก.ก.ต.</t>
  </si>
  <si>
    <t>(1.10) เงินเดือนของประธานและผู้ตรวจการแผ่นดิน</t>
  </si>
  <si>
    <t>(1.11) เงินเดือนของที่ปรึกษาผู้ตรวจการแผ่นดิน</t>
  </si>
  <si>
    <t>(1.12) เงินเดือนของเลขานุการผู้ตรวจการแผ่นดิน</t>
  </si>
  <si>
    <t>(1.13) เงินเดือนของพนักงานผู้ตรวจการแผ่นดิน</t>
  </si>
  <si>
    <t>(1.14) เงินเดือนประธานคณะกรรมการพิทักษ์ระบบคุณธรรม กพค.</t>
  </si>
  <si>
    <t>(1.15) เงินเดือนคณะกรรมการพิทักษ์ระบบคุณธรรม กพค.</t>
  </si>
  <si>
    <t xml:space="preserve">(1.16) เงินเดือนคณะกรรมการวินิจฉัย อุธรณ์ และกรรมการวินิจฉัยร้องทุกข์ </t>
  </si>
  <si>
    <t>(1.17) เงินเดือนการกำลังพลและทรงชีพของ กอ.รมน. ภาค4 ส่วนหน้า</t>
  </si>
  <si>
    <t>(1.18) เงินเดือนการกำลังพลและทรงชีพของ ทบ.</t>
  </si>
  <si>
    <t>(1.19) เงินเดือนของข้าราชการฝ่ายการเมือง</t>
  </si>
  <si>
    <t>(1.20) เงินเดือนของข้าราชการการเมืองสภาผู้แทนราษฏร</t>
  </si>
  <si>
    <t>(1.22) เงินเดือนข้าราชการสำนักงานศาลรัฐธรรมนูญ</t>
  </si>
  <si>
    <t>(1.23) เงินเดือนของข้าราชการตุลาการ</t>
  </si>
  <si>
    <t>(1.24) เงินเดือนของคณะตุลาการศาลรัฐธรรมนูญ</t>
  </si>
  <si>
    <t xml:space="preserve">(1.25) เงินเดือนของคณะสนับสนุนการปฎิบัติงานตุลาการ </t>
  </si>
  <si>
    <t>(1.26) เงินเดือนคณะกรรมการ ป.ป.ช.</t>
  </si>
  <si>
    <t>(1.27) เงินเดือนประธาน ที่ปรึกษา เลขาฯ กรรมการ ป.ป.ช.</t>
  </si>
  <si>
    <t>(1.28) เงินเดือนกรรมการ ป.ป.จ.</t>
  </si>
  <si>
    <t>(1.29) เงินเดือนคณะสนับสนุนกรรมการ ป.ป.ช.</t>
  </si>
  <si>
    <t>(1.30) เงินเดือนประธานและกรรมการ ค.ต.ง.</t>
  </si>
  <si>
    <t>(1.31) เงินเดือนผู้ว่าการตรวจเงินแผ่นดิน</t>
  </si>
  <si>
    <t>(1.32) เงินเดือนที่ปรึกษาการตรวจเงินแผ่นดิน</t>
  </si>
  <si>
    <t>(1.33) เงินเดือนเลขานุการ ค.ต.ง และ ผ.ต.ง.</t>
  </si>
  <si>
    <t>(1.34) เงินเดือนผู้ช่วยเลขานุการ ค.ต.ง และ ผ.ต.ง.</t>
  </si>
  <si>
    <t>(1.35) เงินเดือนประธานและกรรมการคณะกรรมการสิทธิมนุษยชนแห่งชาติ</t>
  </si>
  <si>
    <t>ปี 2567</t>
  </si>
  <si>
    <t>(7) อัตราหมุนเวียน (จากการเกษียณ ตาย ออก ระหว่างปี)</t>
  </si>
  <si>
    <t>(5) เงินสำรองบำเหน็จ</t>
  </si>
  <si>
    <t>(6) เงินสมทบกองทุนเงินทดแทน</t>
  </si>
  <si>
    <t>(6.1) เงินสมทบกองทุนเงินทดแทน (พนักงานราชการ)</t>
  </si>
  <si>
    <t>(6.2) เงินสมทบกองทุนเงินทดแทน (พนักงานราชการ อัตราใหม่)</t>
  </si>
  <si>
    <t>(6.3) เงินสมทบกองทุนเงินทดแทน (ลูกจ้างชั่วคราว)</t>
  </si>
  <si>
    <t>(6.4) เงินสมทบกองทุนเงินทดแทน (ลูกจ้างชั่วคราว อัตราใหม่)</t>
  </si>
  <si>
    <t>(3) ค่ารักษาพยาบาล</t>
  </si>
  <si>
    <t>(4) เงินช่วยเหลือการศึกษาบุตร</t>
  </si>
  <si>
    <t>(1.36) เงินเดือนพนักงานอัยการ</t>
  </si>
  <si>
    <t>(1) ค่าตอบแทนอาสาสมัครทหารพาน</t>
  </si>
  <si>
    <t>(3) ค่าตอบแทนกำนัน ผู้ใหญ่บ้านฯ</t>
  </si>
  <si>
    <t>(4) ค่าตอบแทนสมาชิกกองอาสารักษาดินแดน</t>
  </si>
  <si>
    <t>(5) ค่าตอบแทนพิเศษรายเดือนสมาชิกกองอาสารักษาดินแดนที่ปฎิบัติงานในเขตพื้นที่พิเศษ</t>
  </si>
  <si>
    <t>(6) ค่าตอบแทนประจำตำแหน่ง ผอ. อผศ. และรอง ผอ. อผศ.</t>
  </si>
  <si>
    <t>(7) ค่าตอบแทนวิชาชีพ</t>
  </si>
  <si>
    <t>(8) ค่าพาหนะแพทย์ผู้เชี่ยวชาญและที่ปรึกษา</t>
  </si>
  <si>
    <t>(9) ค่าพาหนะหัวหน้าสำนักงานสงเคราะห์ทหารผ่านศึกเขต</t>
  </si>
  <si>
    <t>(10) เงิน พ.ต.ส. (เงินเพิ่มสำหรับตำแหน่งที่มีเหตุผลพิเศษผู้ปฏิบัติงานด้านสาธารณสุข)</t>
  </si>
  <si>
    <t>(11) เงินเพิ่มสำหรับแพทย์ ทันตแพทย์ และเภสัชกร ผู้ไม่ทำเวชปฏิบัติส่วนตัวหรือปฏิบัติงานในโรงพยาบาลเอกชน (ง.พ.ไม่ทำเวชปฎิบัติ)</t>
  </si>
  <si>
    <t>(12) เงิน พ.ต.ก. (เงินเพิ่มสำหรับตำแหน่งที่มีเหตุพิเศษของ ขรก. พลเรือน (ผู้ปฎิบัติงานด้านนิติกร)</t>
  </si>
  <si>
    <t>(13) เงินเพิ่มสำหรับตำแหน่งที่มีเหตุพิเศษของข้ราชการครูและบุคลากรทางการศึกษาที่ปฏิบัติหน้าที่สอนคนพิการ (พ.ค.ก.) ของพนักงานมหาวิทยาลัย</t>
  </si>
  <si>
    <t>(14) ค่าตอบแทนพิเศษของสำนักงานเลขาธิการวุฒิสภา</t>
  </si>
  <si>
    <t>(14.1) ค่าตอบแทนพิเศษของข้าราชการและลูกจ้างประจำสำนักงานเลขาธิการวุฒิสภา</t>
  </si>
  <si>
    <t>(14.2) ค่าตอบแทนพิเศษของพนักงานราชการสำนักงานเลขาธิการวุฒิสภา</t>
  </si>
  <si>
    <t>(14.3) ค่าตอบแทนพิเศษของผู้เชี่ยวชาญประจำตัวสมาชิกสภานิติบัญญัติแห่งชาติและวุฒิสภา</t>
  </si>
  <si>
    <t>(14.4) ค่าตอบแทนพิเศษของผู้ชำนาญการประจำตัวสมาชิกสภานิติบัญญัติแห่งชาติและวุฒิสภา</t>
  </si>
  <si>
    <t>(14.5) ค่าตอบแทนพิเศษของผู้ช่วยดำเนินงานของสมาชิกสภานิติบัญญัติแห่งชาติและวุฒิสภา</t>
  </si>
  <si>
    <t>(14.6) ค่าตอบแทนพิเศษของผู้ชำนาญการประจำสภานิติบัญญัติแห่งชาติและวุฒิสภา</t>
  </si>
  <si>
    <t>(14.7) ค่าตอบแทนคณะทำงานทางการเมืองของสภานิติบัญญัติแห่งชาติและวุฒิสภา</t>
  </si>
  <si>
    <t>(14.8) ค่าตอบแทนที่ปรึกษา ผู้ชำนาญการ นักวิชาการและเลขานุการประจำคณะกรรมาธิการสามัญประจำสภานิติบัญญัติแห่งชาติและวุฒิสภา</t>
  </si>
  <si>
    <t>(15) ค่าตอบแทนพิเศษของสำนักงานเลขาธิการสภาผู้แทนราษฎร</t>
  </si>
  <si>
    <t>(15.1) ค่าตอบแทนผู้ปฎิบัติงานให้สมาชิกสภาผู้แทนราษฎร</t>
  </si>
  <si>
    <t>(15.2) ค่าตอบแทนพิเศษของข้าราชการรัฐสภาสามัญ</t>
  </si>
  <si>
    <t>(15.3) ค่าตอบแทนพิเศษของลูกจ้างประจำ</t>
  </si>
  <si>
    <t>(15.4) ค่าตอบแทนพิเศษของพนักงานราชการ</t>
  </si>
  <si>
    <t>(15.5)' ค่าตอบแทนพิเศษของพนักงานราชการสำนักงานศาลรัฐธรรมนูญ</t>
  </si>
  <si>
    <t>(16) เงินบำเหน็จตอบแทน</t>
  </si>
  <si>
    <t>แบบคำนวณเงินเดือน</t>
  </si>
  <si>
    <t>แบบคำนวณ ค่าจ้างประจำ</t>
  </si>
  <si>
    <t>กรณีลูกจ้างประจำเกษียณแล้วยุบเลิกตำแหน่ง และจ้างพนักงานราชการทดแทน</t>
  </si>
  <si>
    <t>ส่วนที่ 1 แบบคำนวณค่าตอบแทนพนักงานราชการ</t>
  </si>
  <si>
    <r>
      <t xml:space="preserve">(11) ตั้งอัตราว่างมีเงิน 
</t>
    </r>
    <r>
      <rPr>
        <b/>
        <u/>
        <sz val="16"/>
        <color theme="1"/>
        <rFont val="TH SarabunPSK"/>
        <family val="2"/>
      </rPr>
      <t/>
    </r>
  </si>
  <si>
    <t>(1) อัตราคนครอง</t>
  </si>
  <si>
    <t xml:space="preserve">(1.4) พนักงานราชการที่จ้างทดแทนข้าราชการที่เกษียณอายุราชการ </t>
  </si>
  <si>
    <t>(6.2) อัตราใหม่กลางปี /อัตราหมุนเวียน (พร้อมบรรจุ)</t>
  </si>
  <si>
    <t>(9) ค่าจ้างลูกจ้างประจำเต็มขั้นของลูกจ้างประจำ</t>
  </si>
  <si>
    <t xml:space="preserve">     (ไม่รวมส่วนควบ)</t>
  </si>
  <si>
    <t>(ไม่รวมส่วนควบ)</t>
  </si>
  <si>
    <t xml:space="preserve">(8) อัตราว่างมีเงินที่มีประกาศสรรหาแล้ว </t>
  </si>
  <si>
    <t xml:space="preserve">(7) การตั้งงบประมาณอัตราว่างมีเงิน (มีบัญชีรายชื่อพร้อมบรรจุ)
  = (7.1)+(7.2)+(7.3)
</t>
  </si>
  <si>
    <t>(10) เงิน ง.พ.ไม่ทำเวชปฎิบัติ (เงินเพิ่มสำหรับแพทย์ ทันตแพทย์ และเภสัชกร ผู้ไม่ทำเวชปฏิบัติส่วนตัว หรือปฏิบัติงานในโรงพยาบาลเอกชน</t>
  </si>
  <si>
    <t>(1.8.5) เงินประจำตำแหน่ง ของประธานสภาผู้แทนราษฎร</t>
  </si>
  <si>
    <t>(1.8.6) เงินประจำตำแหน่ง ของรองประธานสภาผู้แทนราษฎร</t>
  </si>
  <si>
    <t>(1.8.7) เงินประจำตำแหน่ง ของสผู้นำฝ่ายค้านในสภาผู้แทนราษฎร</t>
  </si>
  <si>
    <t>(1.8.8) เงินประจำตำแหน่ง ของสมาชิกสภาผู้แทนราษฎร</t>
  </si>
  <si>
    <t>(5.4.4) เงินเพิ่มประธานสภาผู้แทนราษฎร</t>
  </si>
  <si>
    <t>(5.4.5) เงินเพิ่มรองประธานผู้แทนราษฎร</t>
  </si>
  <si>
    <t>(5.4.6) เงินเพิ่มผู้นำฝ่ายค้านในสภาผู้แทนราษฏร</t>
  </si>
  <si>
    <t>(5.4.7) เงินเพิ่มสมาชิกสภาผู้แทนราษฎร</t>
  </si>
  <si>
    <t>(เปรียบเทียบ
บัญชี 1 กับ งปม. ปี 65)</t>
  </si>
  <si>
    <t xml:space="preserve">เฉลี่ยต่อเดือน </t>
  </si>
  <si>
    <t>เฉลี่ยต่อเดือน</t>
  </si>
  <si>
    <t>จำนวนรวมทั้งสิ้น</t>
  </si>
  <si>
    <t>หมายเหตุ : 1. บัญชี 2 หมายถึง อัตราใหม่ เงินเพิ่มอื่นที่จ่ายควบกับเงินเดือนและค่าใช้จ่ายตามสิทธิที่กฎหมายกำหนดให้จ่ายแก่อัตราตั้งใหม่ 
               2. การกำหนดทะเบียบรายการ /ชื่อรายการ ต้องตรงกับชื่อที่กำหนดไว้ระเบียบและข้อกำหนดตามกฎหมาย
               3. ค่าตอบแทนเหมาจ่ายแทนการจัดหารถประจำตำแหน่ง เป็นค่าตอบแทนตามสิทธิ แต่เพื่อให้การบริหารงบประมาณเป็นไปอย่างมีประสิทธิภาพ จึงให้ย้ายไปตั้งที่แผนงานพื้นฐาน</t>
  </si>
  <si>
    <t xml:space="preserve">(4.6) เงิน สปพ. (เงินสวัสดิการสำหรับการปฏิบัติงานประจำสำนักงานในพื้นที่พิเศษ) </t>
  </si>
  <si>
    <t>(11) ค่าตอบแทนพิเศษรายเดือนให้แก่เจ้าหน้าที่ผู้ปฎิบัติงานในพื้นที่จังหวัดชายแดนภาคใต้</t>
  </si>
  <si>
    <t>(53) เงิน พ.ต.ส. (เงินเพิ่มสำหรับตำแหน่งที่มีเหตุพิเศษของผู้ปฎิบัติงานให้บริการด้านการแพทย์ ทัตแพทย์ เภสัชกรรม พยาบาล เทคนิคการแพทย์ และกายภาพบำบัด และด้านการสาธารณสุขอื่น ๆ)</t>
  </si>
  <si>
    <t>(54) ค่ารักษาพยาบาลข้าราชการที่ประจำในต่างประเทศ</t>
  </si>
  <si>
    <t>(55) เงินช่วยเหลือการศึกษาบุตรของข้าราชการที่ประจำในต่างประเทศ</t>
  </si>
  <si>
    <t>เพิ่ม / (-ลด) จากปี 2566</t>
  </si>
  <si>
    <t>รายละเอียดข้อเสนอวงเงินงบประมาณรายจ่ายประจำปีงบประมาณ พ.ศ. 2567</t>
  </si>
  <si>
    <t>ตัวอย่าง รายละเอียดข้อเสนอวงเงินงบประมาณรายจ่ายประจำปีงบประมาณ พ.ศ. 2567</t>
  </si>
  <si>
    <t>สรุปข้อเสนอวงเงินงบประมาณรายจ่ายประจำปีงบประมาณ พ.ศ. 2567 (สำหรับส่วนราชการ)</t>
  </si>
  <si>
    <t>(4.1) เงิน พ.ส.ร. (เงินเพิ่มพิเศษสำหรับการสู้รบ)</t>
  </si>
  <si>
    <t xml:space="preserve">(4.2) เงิน สปพ. (เงินสวัสดิการสำหรับการปฏิบัติงานประจำสำนักงานในพื้นที่พิเศษ) </t>
  </si>
  <si>
    <t>1.3 ค่าตอบแทนพนักงานราชการ</t>
  </si>
  <si>
    <t>10 =9/6*100</t>
  </si>
  <si>
    <t>(1) ค่าตอบแทนพิเศษข้าราชการที่ได้รับเงินเดือนเต็มขั้น</t>
  </si>
  <si>
    <t xml:space="preserve">(2) ค่าตอบแทนพิเศษลูกจ้างประจำที่ได้รับเงินเดือนเต็มขั้น </t>
  </si>
  <si>
    <t>(1) เงินเพิ่ม</t>
  </si>
  <si>
    <t>(1.1) เงิน พ.ส.ร. (เงินเพิ่มพิเศษสำหรับการสู้รบ)</t>
  </si>
  <si>
    <t>กระทรวงสาธารณสุข</t>
  </si>
  <si>
    <t>สถาบันพระบรมราชชนก</t>
  </si>
  <si>
    <t>9
=8-6</t>
  </si>
  <si>
    <t>สาธารณสุข</t>
  </si>
  <si>
    <t xml:space="preserve">สถาบันพระบรมราชชนก </t>
  </si>
  <si>
    <r>
      <rPr>
        <b/>
        <sz val="16"/>
        <color rgb="FFFF0000"/>
        <rFont val="TH SarabunPSK"/>
        <family val="2"/>
      </rPr>
      <t>ตัวอย่าง</t>
    </r>
    <r>
      <rPr>
        <b/>
        <sz val="16"/>
        <color theme="1"/>
        <rFont val="TH SarabunPSK"/>
        <family val="2"/>
      </rPr>
      <t xml:space="preserve"> รายละเอียดข้อเสนอวงเงินงบประมาณรายจ่ายประจำปีงบประมาณ พ.ศ. 2567</t>
    </r>
  </si>
  <si>
    <r>
      <rPr>
        <b/>
        <sz val="18"/>
        <color rgb="FFFF0000"/>
        <rFont val="TH SarabunPSK"/>
        <family val="2"/>
      </rPr>
      <t>ตัวอย่าง</t>
    </r>
    <r>
      <rPr>
        <b/>
        <sz val="18"/>
        <color theme="1"/>
        <rFont val="TH SarabunPSK"/>
        <family val="2"/>
      </rPr>
      <t xml:space="preserve"> สรุปข้อเสนอวงเงินงบประมาณรายจ่ายประจำปีงบประมาณ พ.ศ. 2567 (สำหรับส่วนราชการ)</t>
    </r>
  </si>
  <si>
    <r>
      <rPr>
        <b/>
        <u/>
        <sz val="16"/>
        <color theme="1"/>
        <rFont val="TH SarabunPSK"/>
        <family val="2"/>
      </rPr>
      <t>ส่วนที่ 2</t>
    </r>
    <r>
      <rPr>
        <b/>
        <sz val="16"/>
        <color theme="1"/>
        <rFont val="TH SarabunPSK"/>
        <family val="2"/>
      </rPr>
      <t xml:space="preserve">  เงินเพิ่มอื่นที่จ่ายควบกับเงินเดือน</t>
    </r>
  </si>
  <si>
    <t>ประเภท</t>
  </si>
  <si>
    <t>เงินประจำตำแหน่ง</t>
  </si>
  <si>
    <t>เงินประจำตำแหน่ง [อัตราเดิม]</t>
  </si>
  <si>
    <t>ค่าตอบแทนรายเดือน</t>
  </si>
  <si>
    <t>ค่าตอบแทนรายเดือน [อัตราเดิม]</t>
  </si>
  <si>
    <t>เงินเพิ่มการครองชีพชั่วคราว</t>
  </si>
  <si>
    <t>เงินเพิ่มการครองชีพชั่วคราว [อัตราเดิม]</t>
  </si>
  <si>
    <t>เงินเพิ่ม</t>
  </si>
  <si>
    <t>เงิน พ.ส.ร. (เงินเพิ่มพิเศษสำหรับการสู้รบ) [อัตราเดิม]</t>
  </si>
  <si>
    <t>ค่าตอบแทนรายเดือนลูกจ้างประจำ [อัตราเดิม]</t>
  </si>
  <si>
    <t>เงิน สปพ. (เงินสวัสดิการสำหรับการปฎิบัติงานประจำสำนักงานในพื้นที่พิเศษ) [อัตราเดิม]</t>
  </si>
  <si>
    <t>เงิน สปพ. (เงินสวัสดิการสำหรับการปฏิบัติงานประจำสำนักงานในพื้นที่พิเศษ) [อัตราเดิม]</t>
  </si>
  <si>
    <t>กรอบอัตรากำลังตามโครงสร้างของหน่วยงาน ณ ปัจจุบัน</t>
  </si>
  <si>
    <t>อัตรากำลังที่ได้รับการจัดสรรงบประมาณ (อัตรา)</t>
  </si>
  <si>
    <t>1. อัตราคนครองปัจจุบัน</t>
  </si>
  <si>
    <t xml:space="preserve">1. อัตราเดิม </t>
  </si>
  <si>
    <t>2. อัตราว่างมีเงิน (อัตราว่างมีเงิน +อัตราใหม่)</t>
  </si>
  <si>
    <t xml:space="preserve">3. อัตราว่างไม่มีเงิน </t>
  </si>
  <si>
    <t>รวมทั้งสิ้น (1+2)</t>
  </si>
  <si>
    <t>หมายเหตุ : การจัดสรรงบประมาณจะจัดสรรให้เท่าที่จำเป็นเท่านั้น และให้นำอัตราว่างมีเงินมาประกอบการพิจารณาด้วย</t>
  </si>
  <si>
    <t>รายละเอียดข้อเสนอวงเงินงบประมาณรายจ่ายประจำปีงบประมาณ พ.ศ. 2567 (สำหรับส่วนราชการ)</t>
  </si>
  <si>
    <t>ผู้รับผิดชอบ กองยุทธศาสตร์และวิเทศสัมพันธ์ โทร. 0 2590 1820</t>
  </si>
  <si>
    <t>สังกัดสถาบันพระบรมราชชนก</t>
  </si>
  <si>
    <t>(เปรียบเทียบ
บัญชี 1 กับ งปม. ปี 66)</t>
  </si>
  <si>
    <t>(บัญชี 1 + บัญชี 2)</t>
  </si>
  <si>
    <t>(22)</t>
  </si>
  <si>
    <t>(23)</t>
  </si>
  <si>
    <t>แผนงานรองบุคลากรภาครัฐ</t>
  </si>
  <si>
    <t>รายการบุคลากรภาครัฐ/รายการงบกลาง..</t>
  </si>
  <si>
    <t>2.1 ค่าใช้สอย</t>
  </si>
  <si>
    <t>1.1) เงินเดือน</t>
  </si>
  <si>
    <t>2.1.1) ค่าใช้สอย</t>
  </si>
  <si>
    <t>4. งบรายจ่ายอื่น</t>
  </si>
  <si>
    <t>หมายเหตุ : 1. บัญชี 1 หมายถึง อัตราเดิม เงินเพิ่มอื่นที่จ่ายควบกับเงินเดือนและค่าใช้จ่ายตามสิทธิที่กฎหมายกำหนด ตาม พ.ร.บ. ปีก่อนหน้า
              2. บัญชี 2 หมายถึง อัตราใหม่ เงินเพิ่มอื่นที่จ่ายควบกับเงินเดือนและค่าใช้จ่ายตามสิทธิที่กฎหมายกำหนดให้จ่ายแก่อัตราตั้งใหม่ 
              3. การกำหนดทะเบียบรายการ /ชื่อรายการ ต้องตรงกับชื่อที่กำหนดไว้ระเบียบและข้อกำหนดตามกฎหมาย
              4. ค่าตอบแทนเหมาจ่ายแทนการจัดหารถประจำตำแหน่ง เป็นค่าตอบแทนตามสิทธิ แต่เพื่อให้การบริหารงบประมาณเป็นไปอย่างมีประสิทธิภาพ จึงให้ย้ายไปตั้งที่แผนงานพื้นฐาน
              5. ให้เรียกรายงานออกจากระบบค่าใช้จ่ายบุคลากร (ระบบ e-budgeting) หาก coloum ใดไม่มีในระบบโปรดแทรก colum ให้ครบถ้วนถูกต้อง</t>
  </si>
  <si>
    <t>ผู้รับผิดชอบ กองยุทธศาสตร์และวิเทศสัมพันธ์  โทร. 0 2590 1820</t>
  </si>
  <si>
    <t>ตัวอย่างคำชี้แจง</t>
  </si>
  <si>
    <t>งบรายจ่าย (รายการบุคลากรภาครัฐ/รายการงบกลาง...)</t>
  </si>
  <si>
    <t>(1.2) เงินประจำตำแหน่งประเภทวิชาชีพเฉพาะ (วช) /เชี่ยวชาญเฉพาะ (ชช.)</t>
  </si>
  <si>
    <t>(2.2) เงินค่าตอบแทนรายเดือนสำหรับข้าราชการระดับ 8 และ 8ว หรือเทียบเท่าตามระเบียบฯ ข้อ 6</t>
  </si>
  <si>
    <t>(4.2) เงิน พ.ข.ต. (เงินเพิ่มสำหรับตำแหน่งที่ประจำอยู่ในต่างประเทศ)</t>
  </si>
  <si>
    <t xml:space="preserve">(4.3) เงินคู่สมรส ที่จ่ายแก่ภรรยาของข้าราชการที่ประจำอยู่ต่างประเทศ 30% ของเงิน พ.ข.ต. </t>
  </si>
  <si>
    <t>(4.4) เงิน พ.ส.ร. (เงินเพิ่มพิเศษสำหรับการสู้รบ)</t>
  </si>
  <si>
    <t xml:space="preserve">(4.5) เงิน สปพ. (เงินสวัสดิการสำหรับการปฏิบัติงานประจำสำนักงานในพื้นที่พิเศษ) </t>
  </si>
  <si>
    <t>(2) เงินช่วยเหลือค่าครองชีพ</t>
  </si>
  <si>
    <t xml:space="preserve">(3.1) เงิน สปพ. (เงินสวัสดิการสำหรับการปฏิบัติงานประจำสำนักงานในพื้นที่พิเศษ) </t>
  </si>
  <si>
    <t>(2) ค่าจ้างชั่วคราวต่างประเทศ</t>
  </si>
  <si>
    <t>(2) เงินอืน ๆ ที่จ่ายควบกับเงินเดือน</t>
  </si>
  <si>
    <t>(1.1) ............................</t>
  </si>
  <si>
    <t>(2) เงินเพิ่มพิเศษสำหรับแพทย์ ทันตแพทย์ และเภสัชกร ที่ไม่ทำเวชปฏิบัติส่วนตัว</t>
  </si>
  <si>
    <t>(3) ค่าตอบแทนพิเศษข้าราชการที่ได้รับเงินเดือนเต็มขั้น</t>
  </si>
  <si>
    <t xml:space="preserve">(4) ค่าตอบแทนพิเศษลูกจ้างประจำที่ได้รับเงินเดือนเต็มขั้น </t>
  </si>
  <si>
    <t>(5) ค่าตอบแทนพิเศษสำหรับพนักงานราชการผู้ปฏิบัติงานในจังหวัดชายแดนภาคใต้</t>
  </si>
  <si>
    <t>(6) เงินสวัสดิการสำหรับการปฏิบัติงานประจำสำนักงานในพื้นที่พิเศษ (สปพ.) ของข้าราชการ</t>
  </si>
  <si>
    <t>(7) เงินสวัสดิการสำหรับการปฏิบัติงานประจำสำนักงานในพื้นที่พิเศษ (สปพ.) ของลูกจ้างประจำ</t>
  </si>
  <si>
    <t>(8) เงินเพิ่มสำหรับตำแหน่งที่มีเหตุพิเศษของผู้ปฏิบัติงานด้านการสาธารณสุข (พ.ต.ส.)</t>
  </si>
  <si>
    <t>(9) ค่าตอบแทนเบี้ยเลี้ยงเหมาจ่ายสำหรับกำลังคนด้านสาธารณสุขที่ปฏิบัติงานในพื้นที่พิเศษ</t>
  </si>
  <si>
    <t xml:space="preserve">(10) เงินประจำตำแหน่งของผู้ดำรงตำแหน่งผู้บริหารที่ไม่เป็นข้าราชการ </t>
  </si>
  <si>
    <t>1.1.1) เงินเดือน หรือที่เรียกเป็นอย่างอื่น</t>
  </si>
  <si>
    <t xml:space="preserve">   (1) อัตราเดิม</t>
  </si>
  <si>
    <t>1.1.2) เงินอื่นๆที่จ่ายควบกับเงินเดือน</t>
  </si>
  <si>
    <t>(1.1) ………………………………</t>
  </si>
  <si>
    <t>(2.1) ………………………………</t>
  </si>
  <si>
    <t>(3) เงินช่วยเหลือค่าครองชีพ</t>
  </si>
  <si>
    <t>(4) 'ค่าตอบแทนพิเศษอื่น</t>
  </si>
  <si>
    <t>(4.1) ………………………………</t>
  </si>
  <si>
    <t>(5.1) ………………………………</t>
  </si>
  <si>
    <t>1.2.1) ค่าจ้างประจำ</t>
  </si>
  <si>
    <t xml:space="preserve">  (1) อัตราเดิม (ลูกจ้างประจำ)</t>
  </si>
  <si>
    <t>1.2.2) เงินอื่น ๆ ที่จ่ายควบกับค่าจ้างประจำ</t>
  </si>
  <si>
    <t>(3) เงินส่งเสริมประสิทธิภาพการปฏิบัติราชการ</t>
  </si>
  <si>
    <t>(4.1) ......................................</t>
  </si>
  <si>
    <t xml:space="preserve">     1.3.1) ค่าจ้างชั่วคราวในประเทศ</t>
  </si>
  <si>
    <t>(1) อัตราเดิม (ค่าจ้างรายเดือน/ค่าจ้างชั่วคราว)</t>
  </si>
  <si>
    <t xml:space="preserve"> 1.3.2) ค่าจ้างชั่วคราวต่างประเทศ</t>
  </si>
  <si>
    <t>(1) อัตราเดิม (ค่าจ้างชั่วคราวในต่างประเทศ)</t>
  </si>
  <si>
    <t>(2) อัตราใหม่ (ค่าจ้างชั่วคราวในต่างประเทศ)</t>
  </si>
  <si>
    <t>1.4.1) ค่าตอบแทนพนักงานราชการ</t>
  </si>
  <si>
    <t xml:space="preserve">     (1) อัตราเดิม </t>
  </si>
  <si>
    <t xml:space="preserve">     (2) อัตราใหม่ </t>
  </si>
  <si>
    <t xml:space="preserve">   1.4.2) เงินอื่นๆที่จ่ายควบกับค่าตอบแทนพนักงานราชการ</t>
  </si>
  <si>
    <t>(1) เงินช่วยเหลือค่าครองชีพ</t>
  </si>
  <si>
    <t>(2) เงินเพิ่มพิเศษ</t>
  </si>
  <si>
    <t>(2.1) ..........................</t>
  </si>
  <si>
    <t>(2.2) ........................</t>
  </si>
  <si>
    <t>2.1.1) ค่าตอบแทน (เฉพาะที่จ่ายให้ในลักษณะเงินเดือนหรือจ่ายควบกับเงินเดือน</t>
  </si>
  <si>
    <t>(2) .......................................</t>
  </si>
  <si>
    <t xml:space="preserve"> (1) เงินสมทบกองทุนประกันสังคม</t>
  </si>
  <si>
    <t xml:space="preserve"> (2) เงินสำรองลี้ยงชีพ</t>
  </si>
  <si>
    <t xml:space="preserve"> (3) เงินสำรองบำเหน็จ</t>
  </si>
  <si>
    <t xml:space="preserve"> (4) ค่าตอบแทนชั่วคราว (เงินเดือนเต็มขั้น) ของสำนักงานผู้ตรวจการแผ่นดิน</t>
  </si>
  <si>
    <t>1) ค่าใช้จายบุคลากร</t>
  </si>
  <si>
    <t xml:space="preserve"> 1.1.2) เงินอื่นๆที่จ่ายควบกับเงินเดือน</t>
  </si>
  <si>
    <t>(1.1) ...............................</t>
  </si>
  <si>
    <t>(2.1) ..............................</t>
  </si>
  <si>
    <t>(3.1) ............................</t>
  </si>
  <si>
    <t xml:space="preserve">   (1) อัตราเดิม (ลูกจ้างประจำ)</t>
  </si>
  <si>
    <t>1.2.2)  เงินอื่น ๆ ที่จ่ายควบกับค่าจ้างประจำ</t>
  </si>
  <si>
    <t>(4) เงินเพิ่มพิเศษของลูกจ้างประจำ</t>
  </si>
  <si>
    <t>(5) เงินค่าตอบแทนพิเศษของลูกจ้างประจำสำนักงานศาลรัฐธรรมนูญ</t>
  </si>
  <si>
    <t>(6) เงินค่าตอบแทนพิเศษลูกจ้างประจำสำนักงาน ป.ป.ช.</t>
  </si>
  <si>
    <t>1.3.1) ค่าจ้างชั่วคราวในประเทศ</t>
  </si>
  <si>
    <t>(1) อัตราเดิม (ค่าจ้างรายเดือน)</t>
  </si>
  <si>
    <t>1.3.2) ค่าจ้างชั่วคราวต่างประเทศ</t>
  </si>
  <si>
    <t>1.3.3) เงินอื่น ๆ ที่จ่ายควบกับค่าจ้างชั่วคราว</t>
  </si>
  <si>
    <t>(3) ..................................</t>
  </si>
  <si>
    <t>1.4.2) เงินอื่น ๆ ที่จ่ายควบกับค่าตอบแทนพนักงานราชการ</t>
  </si>
  <si>
    <t xml:space="preserve">(2) เงินเพิ่มสำหรับตำแหน่งที่มีเหตุพิเศษของผู้ปฏิบัติงานในกรม (พ.ตพ.) </t>
  </si>
  <si>
    <t>(3) เงินรางวัลสำหรับการสู้รบ (พสร.)</t>
  </si>
  <si>
    <t>(7) ......................</t>
  </si>
  <si>
    <t>(1.1) ................................</t>
  </si>
  <si>
    <t>(2) .....................................</t>
  </si>
  <si>
    <t>(2) ค่ารับรองเหมาจ่าย กสม. (รายเดือน)</t>
  </si>
  <si>
    <t>(3) .......................................</t>
  </si>
  <si>
    <t>หมายเหตุ : หลักเกณฑ์การคำนวณ MTEF ให้เป็นไปตามที่กองยุทธศาตร์งบประมาณกำหนด</t>
  </si>
  <si>
    <t>แบบคำขอเบื้องต้นงบประมาณรายจ่ายประจำปีงบประมาณ พ.ศ. 2567</t>
  </si>
  <si>
    <t>หน่วยงาน : สถาบันพระบรมราชชนก</t>
  </si>
  <si>
    <t>ปริมาณ
[หน่วยนับ]</t>
  </si>
  <si>
    <t>งบประมาณ
(พ.ร.บ.)</t>
  </si>
  <si>
    <t>เงินนอก
งบประมาณ</t>
  </si>
  <si>
    <t>งบประมาณ
(คำขอ)</t>
  </si>
  <si>
    <t>จำนวน</t>
  </si>
  <si>
    <t>1. งบบุคลากร</t>
  </si>
  <si>
    <t>1.1.1 เงินเดือน</t>
  </si>
  <si>
    <t>1.1.2 เงินเพิ่มอื่นที่จ่ายควบกับเงินเดือน</t>
  </si>
  <si>
    <t xml:space="preserve">(1) เงินประจำตำแหน่ง </t>
  </si>
  <si>
    <t xml:space="preserve">(2) เงินค่าตอบแทนรายเดือนสำหรับข้าราชการ </t>
  </si>
  <si>
    <t xml:space="preserve">(3) เงินช่วยเหลือการครองชีพชั่วคราวสำหรับข้าราชการระดับต้น </t>
  </si>
  <si>
    <t>(4)  เงิน พ.ส.ร. (เงินเพิ่มพิเศษสำหรับการสู้รบ)</t>
  </si>
  <si>
    <t xml:space="preserve">(5) เงิน สปพ. (เงินสวัสดิการสำหรับการปฏิบัติงานประจำสำนักงานในพื้นที่พิเศษ) </t>
  </si>
  <si>
    <t>1.2.1 ค่าจ้างประจำ</t>
  </si>
  <si>
    <t>1.2.2 เงินเพิ่มอื่นที่จ่ายควบกับค่าจ้างประจำ</t>
  </si>
  <si>
    <t>(1)  เงิน สปพ. (เงินสวัสดิการสำหรับการปฎิบัติงานประจำสำนักงานในพื้นที่พิเศษ)</t>
  </si>
  <si>
    <t>1.3.1 ค่าจ้างชั่วคราว</t>
  </si>
  <si>
    <t>1.3.2 เงินเพิ่มอื่นที่จ่ายควบกับค่าจ้างชั่วคราว</t>
  </si>
  <si>
    <t xml:space="preserve">1.4 ค่าตอบแทนพนักงานราชการ </t>
  </si>
  <si>
    <t>1.4.1 ค่าตอบแทนพนักงานราชการ</t>
  </si>
  <si>
    <t>1.4.2 เงินอื่นๆ ที่จ่ายควบกับค่าตอบแทนพนักงานราชการ</t>
  </si>
  <si>
    <t>(2)  ค่าตอบแทนพิเศษของข้าราชการที่ได้รับเงินเดือนเต็มขั้น</t>
  </si>
  <si>
    <t>(3) ค่าตอบแทนพิเศษของลูกจ้างประจำที่ได้รับเงินเดือนเต็มขั้น</t>
  </si>
  <si>
    <t>(4) เงิน สปพ. (เงินสวัสดิการสำหรับการปฎิบัติงานประจำสำนักงานในพื้นที่พิเศษ) ของข้าราชการ</t>
  </si>
  <si>
    <t>(5) เงิน พ.ต.ส. (เงินเพิ่มสำหรับตำแหน่งที่มีเหตุผลพิเศษผู้ปฏิบัติงานด้านสาธารณสุข)</t>
  </si>
  <si>
    <t xml:space="preserve">(6) เงิน ง.พ.ไม่ทำเวชปฎิบัติ (เงินเพิ่มสำหรับแพทย์ ทันตแพทย์ และเภสัชกร ผู้ไม่ทำเวชปฏิบัติส่วนตัวหรือปฏิบัติงานในโรงพยาบาลเอกชน) </t>
  </si>
  <si>
    <t>(7) เงิน สปพ. (เงินสวัสดิการสำหรับการปฎิบัติงานประจำสำนักงานในพื้นที่พิเศษ) ของลูกจ้างประจำ</t>
  </si>
  <si>
    <t xml:space="preserve">(8) ค่าตอบแทนเบี้ยเลี้ยงเหมาจ่ายสำหรับกำลังคนด้านสาธารณสุขที่ปฏิบัติงานในพื้นที่พิเศษ </t>
  </si>
  <si>
    <t xml:space="preserve">(9) ค่าตอบแทนพิเศษสำหรับพนักงานราชการผู้ปฏิบัติงานในจังหวัดชายแดนภาคใต้ </t>
  </si>
  <si>
    <t>(10)  เงินประจำตำแหน่งของข้าราชการเเละผู้ดำรงตำแหน่งผู้บริหารที่ไม่เป็นข้าราชการ</t>
  </si>
  <si>
    <t>(1) เงินสมทบกองทุนประกันสังคม ของพนักงานราชการ</t>
  </si>
  <si>
    <t xml:space="preserve">(2) เงินสมทบกองทุนเงินทดแทน ของพนักงานราชการ </t>
  </si>
  <si>
    <t>(ให้แสดงค่าใช้จ่ายและภาระผูกพันตามแบบ
งบบุคลากรข้างต้น)</t>
  </si>
  <si>
    <t>ปี 2568</t>
  </si>
  <si>
    <t>พ.ร.บ. ปี 2567</t>
  </si>
  <si>
    <t>งปม. ปี 2568</t>
  </si>
  <si>
    <t>แบบคำขอเบื้องต้นงบประมาณรายจ่ายประจำปีงบประมาณ พ.ศ. 2569</t>
  </si>
  <si>
    <t>ปี 2569</t>
  </si>
  <si>
    <t xml:space="preserve">   1.1 อัตรากำลัง พ.ร.บ. ปี 2568</t>
  </si>
  <si>
    <t>2. อัตราใหม่ ปี 2569</t>
  </si>
  <si>
    <t>ข้อมูลการตั้งงบประมาณค่าใช้จ่ายบุคลากร ปีงบประมาณ พ.ศ. 2569
อัตรากำลังของข้าราชการ/พนักงานของรัฐ</t>
  </si>
  <si>
    <r>
      <t xml:space="preserve">   1.2 </t>
    </r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เกษียณ ปี 2568 ที่อยู่ในอำนาจ อ.ก.พ. กระทรวง ตามสัดส่วนมาตรการบริหารจัดการกำลังคนภาครัฐ (ผลต่างของอัตราเกษียณ ปี 2568 - อัตราทดแทนเกษียณที่ได้รับการจัดสรรงบประมาณ)</t>
    </r>
  </si>
  <si>
    <r>
      <t xml:space="preserve">   1.5 </t>
    </r>
    <r>
      <rPr>
        <u/>
        <sz val="16"/>
        <color theme="1"/>
        <rFont val="TH SarabunPSK"/>
        <family val="2"/>
      </rPr>
      <t>บวก</t>
    </r>
    <r>
      <rPr>
        <sz val="16"/>
        <color theme="1"/>
        <rFont val="TH SarabunPSK"/>
        <family val="2"/>
      </rPr>
      <t xml:space="preserve"> อัตรากลางปี 2567-2568 (เฉพาะที่ขอทำความตกลงกับสำนักงบประมาณแล้ว)</t>
    </r>
  </si>
  <si>
    <r>
      <t xml:space="preserve">   1.3 </t>
    </r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อัตรากำลังที่ยุบเลิก/ตัดโอน ปี 2567-2568 (เฉพาะที่ยังไม่นำมาคำนวณในการจัดสรรงบประมาณ)</t>
    </r>
  </si>
  <si>
    <r>
      <t xml:space="preserve">   1.4 </t>
    </r>
    <r>
      <rPr>
        <u/>
        <sz val="16"/>
        <color theme="1"/>
        <rFont val="TH SarabunPSK"/>
        <family val="2"/>
      </rPr>
      <t>บวก</t>
    </r>
    <r>
      <rPr>
        <sz val="16"/>
        <color theme="1"/>
        <rFont val="TH SarabunPSK"/>
        <family val="2"/>
      </rPr>
      <t xml:space="preserve"> อัตราทดแทนเกษียณ อ.ก.พ. คืน ปี 2567-2568 (เฉพาะที่ยังไม่นำมาคำนวณในการจัดสรรงบประมาณ)</t>
    </r>
  </si>
  <si>
    <t>(2) อัตราว่างมีเงิน (อัตราว่าง
มีเงิน+อัตราใหม่ 66)</t>
  </si>
  <si>
    <t>ข้อมูลการตั้งงบประมาณค่าใช้จ่ายบุคลากร ปีงบประมาณ พ.ศ. 2569 
สำหรับส่วนราชการทั่วไป , มหาวิทยาลัย (เฉพาะข้าราชการ)
(กรณีเงินเลื่อนขั้นอยู่ในงบกลาง และมีการเลื่อนเงินเดือนปีละ 2 ครั้ง)</t>
  </si>
  <si>
    <t>(1) ผลเบิกจ่าย งปม. ปี 2567</t>
  </si>
  <si>
    <t>พ.ร.บ. ปี 2568</t>
  </si>
  <si>
    <t>(2) ใช้เงินเลื่อนขั้น (งบกลาง) ปี 2567</t>
  </si>
  <si>
    <t>จ่ายจริง ต.ค.- ธ.ค. 2567</t>
  </si>
  <si>
    <t>ของ พ.ร.บ. ปี 2567</t>
  </si>
  <si>
    <t>งปม. ปี 2569</t>
  </si>
  <si>
    <t xml:space="preserve"> ก. อัตราเดิม ปี 2568</t>
  </si>
  <si>
    <t>(1) เงินเดือนทุกอัตราปี 2568</t>
  </si>
  <si>
    <t>(2) เงินเดือนผู้เกษียณปี 2568 = (2.1)+(2.2)+(2.3)</t>
  </si>
  <si>
    <t>(3) เงินเดือนปี 2568 (หักเกษียณ) = (1) - (2)</t>
  </si>
  <si>
    <r>
      <t>(4) ฐานเงินเดือน</t>
    </r>
    <r>
      <rPr>
        <b/>
        <u/>
        <sz val="16"/>
        <rFont val="TH SarabunPSK"/>
        <family val="2"/>
      </rPr>
      <t xml:space="preserve"> 6 เดือนแรก </t>
    </r>
    <r>
      <rPr>
        <b/>
        <sz val="16"/>
        <rFont val="TH SarabunPSK"/>
        <family val="2"/>
      </rPr>
      <t xml:space="preserve">= (3) x 6 เดือน </t>
    </r>
  </si>
  <si>
    <r>
      <t>(5) ฐานเงินเดือน</t>
    </r>
    <r>
      <rPr>
        <b/>
        <u/>
        <sz val="16"/>
        <rFont val="TH SarabunPSK"/>
        <family val="2"/>
      </rPr>
      <t xml:space="preserve"> 6 เดือนหลัง</t>
    </r>
    <r>
      <rPr>
        <b/>
        <sz val="16"/>
        <rFont val="TH SarabunPSK"/>
        <family val="2"/>
      </rPr>
      <t xml:space="preserve"> = (4) + เงินเลื่อนขั้น 3%</t>
    </r>
  </si>
  <si>
    <t xml:space="preserve">(6) ฐานเงินเดือนเต็มปี 2569 = (5) x 2 </t>
  </si>
  <si>
    <t>(7.1) อัตราใหม่ปี 2568 เต็มปี</t>
  </si>
  <si>
    <t>(9) ฐานปี 2569 สำหรับคำนวณเงินเลื่อนขั้น = (6)+(7)+(8)</t>
  </si>
  <si>
    <t>(10) ตั้งทดแทนอัตราเกษียณ ปี 2568 = (10.1)+(10.2)+(10.3)</t>
  </si>
  <si>
    <t>(10.3) อัตราเกษียณที่ อ.ก.พ. กระทรวง จัดสรรคืนหน่วยงานเดิม 
         ปี 2568</t>
  </si>
  <si>
    <t>(12) ประมาณการงบประมาณปี 2569 (ไม่รวมอัตราใหม่) = (9)+(10)+(11)</t>
  </si>
  <si>
    <t>ข. อัตราใหม่ ปี 2569</t>
  </si>
  <si>
    <t>(13) อัตราตั้งใหม่ปี 2569 (ใช้อัตราแรกบรรจุ)</t>
  </si>
  <si>
    <t>(14) ประมาณการงบประมาณปี 2569  = (12)+(13)</t>
  </si>
  <si>
    <t>(16) เสนอตั้ง เงินเดือน งปม. ปี 2569 = (14)-(15)</t>
  </si>
  <si>
    <r>
      <t xml:space="preserve">(15) </t>
    </r>
    <r>
      <rPr>
        <u/>
        <sz val="16"/>
        <rFont val="TH SarabunPSK"/>
        <family val="2"/>
      </rPr>
      <t>หัก</t>
    </r>
    <r>
      <rPr>
        <sz val="16"/>
        <rFont val="TH SarabunPSK"/>
        <family val="2"/>
      </rPr>
      <t xml:space="preserve"> เงินเดือนเต็มขั้นของข้าราชการ ปี 2568</t>
    </r>
  </si>
  <si>
    <t>ประมาณการฐานเงินเดือน 6 เดือนแรก (รอบ ต.ค. 67 - มี.ค. 68)</t>
  </si>
  <si>
    <t>ประมาณการฐานเงินเดือน 6 เดือนหลัง ให้ปรับเพิ่มเงินเลื่อนขั้น 3 % (รอบ เม.ย. 68 - ก.ย. 68)</t>
  </si>
  <si>
    <t>ฐาน ณ 1 ต.ค. 68 (ปรับให้เป็น 12 เดือน)</t>
  </si>
  <si>
    <r>
      <t xml:space="preserve">ใช้ผลเบิกจ่ายเงินเดือนปี 2568 </t>
    </r>
    <r>
      <rPr>
        <b/>
        <sz val="16"/>
        <rFont val="TH SarabunPSK"/>
        <family val="2"/>
      </rPr>
      <t>ทุกอัตรา</t>
    </r>
    <r>
      <rPr>
        <sz val="16"/>
        <rFont val="TH SarabunPSK"/>
        <family val="2"/>
      </rPr>
      <t xml:space="preserve"> </t>
    </r>
    <r>
      <rPr>
        <b/>
        <u/>
        <sz val="16"/>
        <rFont val="TH SarabunPSK"/>
        <family val="2"/>
      </rPr>
      <t>(ไม่รวมส่วนควบ)</t>
    </r>
    <r>
      <rPr>
        <sz val="16"/>
        <rFont val="TH SarabunPSK"/>
        <family val="2"/>
      </rPr>
      <t xml:space="preserve"> ให้ใช้ค่าเฉลี่ยเบิกจ่าย 3 เดือน (ต.ค.-ธ.ค. 67) 
</t>
    </r>
    <r>
      <rPr>
        <b/>
        <u/>
        <sz val="16"/>
        <rFont val="TH SarabunPSK"/>
        <family val="2"/>
      </rPr>
      <t xml:space="preserve">หากยังไม่เลื่อนขั้นเงินเดือน ให้ปรับเพิ่มเงินเลื่อนขั้น 3% </t>
    </r>
  </si>
  <si>
    <r>
      <t xml:space="preserve">ใช้ผลเบิกจ่ายเงินเดือนผู้เกษียณปี 2568 </t>
    </r>
    <r>
      <rPr>
        <b/>
        <u/>
        <sz val="16"/>
        <rFont val="TH SarabunPSK"/>
        <family val="2"/>
      </rPr>
      <t xml:space="preserve"> (ไม่รวมส่วนควบ)</t>
    </r>
    <r>
      <rPr>
        <sz val="16"/>
        <rFont val="TH SarabunPSK"/>
        <family val="2"/>
      </rPr>
      <t xml:space="preserve"> 
ให้ใช้ค่าเฉลี่ยเบิกจ่าย 3 เดือน (ต.ค.-ธ.ค. 67) 
</t>
    </r>
    <r>
      <rPr>
        <b/>
        <u/>
        <sz val="16"/>
        <rFont val="TH SarabunPSK"/>
        <family val="2"/>
      </rPr>
      <t xml:space="preserve">หากยังไม่เลื่อนขั้นเงินเดือน ให้ปรับเพิ่มเงินเลื่อนขั้น 3% </t>
    </r>
  </si>
  <si>
    <t>งปม. 2568</t>
  </si>
  <si>
    <r>
      <t xml:space="preserve">(4) ฐานค่าจ้าง </t>
    </r>
    <r>
      <rPr>
        <b/>
        <u/>
        <sz val="16"/>
        <rFont val="TH SarabunPSK"/>
        <family val="2"/>
      </rPr>
      <t xml:space="preserve">6 เดือนแรก </t>
    </r>
    <r>
      <rPr>
        <sz val="16"/>
        <rFont val="TH SarabunPSK"/>
        <family val="2"/>
      </rPr>
      <t>= (3) x 6 เดือน</t>
    </r>
  </si>
  <si>
    <r>
      <t xml:space="preserve">(5) ฐานค่าจ้าง </t>
    </r>
    <r>
      <rPr>
        <b/>
        <u/>
        <sz val="16"/>
        <rFont val="TH SarabunPSK"/>
        <family val="2"/>
      </rPr>
      <t xml:space="preserve"> 6 เดือนหลัง</t>
    </r>
    <r>
      <rPr>
        <sz val="16"/>
        <rFont val="TH SarabunPSK"/>
        <family val="2"/>
      </rPr>
      <t xml:space="preserve"> = (4) + เงินเลื่อนขั้น 3%</t>
    </r>
  </si>
  <si>
    <t>การตั้งงบประมาณค่าใช้จ่ายบุคลากร ของลูกจ้างประจำ ปีงบประมาณ พ.ศ. 2569</t>
  </si>
  <si>
    <t>ผลเบิกจ่าย งปม. ปี 2567</t>
  </si>
  <si>
    <t xml:space="preserve">(1) ค่าจ้างประจำทุกอัตราปี 2568
</t>
  </si>
  <si>
    <t>(2) ค่าจ้างประจำผู้เกษียณปี 2568 = (2.1)+(2.2+(2.3)+(2.4)</t>
  </si>
  <si>
    <t>(3) ค่าจ้างประจำปี 2568 (หักเกษียณ) = (1) - (2)</t>
  </si>
  <si>
    <t xml:space="preserve">(6) ฐานค่าจ้างประจำทั้งปี 2569 = (5) x 2 </t>
  </si>
  <si>
    <t>(7) รวมเงินเลื่อนขั้นปี 2569  = (6) x 1.06</t>
  </si>
  <si>
    <t>(8) สรุปค่าจ้างประจำ ปีงบประมาณ 2569 = (7)</t>
  </si>
  <si>
    <t>(10) สรุปค่าจ้างประจำ ปีงบประมาณ 2569 = (8) - (9)</t>
  </si>
  <si>
    <r>
      <rPr>
        <sz val="16"/>
        <rFont val="TH SarabunPSK"/>
        <family val="2"/>
      </rPr>
      <t xml:space="preserve">ใช้ผลเบิกจ่ายค่าจ้างลูกจ้างประจำทุกอัตรา  </t>
    </r>
    <r>
      <rPr>
        <b/>
        <u/>
        <sz val="16"/>
        <rFont val="TH SarabunPSK"/>
        <family val="2"/>
      </rPr>
      <t>(ไม่รวมส่วนควบ)</t>
    </r>
    <r>
      <rPr>
        <b/>
        <sz val="16"/>
        <rFont val="TH SarabunPSK"/>
        <family val="2"/>
      </rPr>
      <t xml:space="preserve"> 
</t>
    </r>
    <r>
      <rPr>
        <sz val="16"/>
        <rFont val="TH SarabunPSK"/>
        <family val="2"/>
      </rPr>
      <t xml:space="preserve">ให้ใช้ค่าเฉลี่ยเบิกจ่าย 3 เดือน (ต.ค. - ธ.ค. 67) 
</t>
    </r>
    <r>
      <rPr>
        <b/>
        <u/>
        <sz val="16"/>
        <rFont val="TH SarabunPSK"/>
        <family val="2"/>
      </rPr>
      <t>หากยังไม่เลื่อนขั้นค่าจ้าง ให้ปรับเพิ่มเงินเลื่อนขั้น 3%</t>
    </r>
  </si>
  <si>
    <r>
      <rPr>
        <sz val="16"/>
        <rFont val="TH SarabunPSK"/>
        <family val="2"/>
      </rPr>
      <t xml:space="preserve">ใช้ผลเบิกจ่ายค่าจ้างลูกจ้างประจำเกษียณ ปี 68 ทุกอัตรา  </t>
    </r>
    <r>
      <rPr>
        <b/>
        <u/>
        <sz val="16"/>
        <rFont val="TH SarabunPSK"/>
        <family val="2"/>
      </rPr>
      <t>(ไม่รวมส่วนควบ)</t>
    </r>
    <r>
      <rPr>
        <b/>
        <sz val="16"/>
        <rFont val="TH SarabunPSK"/>
        <family val="2"/>
      </rPr>
      <t xml:space="preserve"> 
</t>
    </r>
    <r>
      <rPr>
        <sz val="16"/>
        <rFont val="TH SarabunPSK"/>
        <family val="2"/>
      </rPr>
      <t xml:space="preserve">ให้ใช้ค่าเฉลี่ยเบิกจ่าย 3 เดือน (ต.ค. - ธ.ค. 67) 
</t>
    </r>
    <r>
      <rPr>
        <b/>
        <u/>
        <sz val="16"/>
        <rFont val="TH SarabunPSK"/>
        <family val="2"/>
      </rPr>
      <t xml:space="preserve">หากยังไม่เลื่อนขั้น ให้ปรับเพิ่มเงินเลื่อนขั้น 3%
</t>
    </r>
  </si>
  <si>
    <t xml:space="preserve"> - ประมาณการฐานค่าจ้าง 6 เดือนแรก (รอบ ต.ค. 67 - มี.ค. 68)</t>
  </si>
  <si>
    <t xml:space="preserve"> - ประมาณการฐานค่าจ้าง 6 เดือนหลัง ให้ปรับเพิ่มเงินเลื่อนขั้น 3 % 
(รอบ เม.ย. - ก.ย. 68)</t>
  </si>
  <si>
    <r>
      <rPr>
        <b/>
        <u/>
        <sz val="16"/>
        <rFont val="TH SarabunPSK"/>
        <family val="2"/>
      </rPr>
      <t>ส่วนที่ 2</t>
    </r>
    <r>
      <rPr>
        <b/>
        <sz val="16"/>
        <rFont val="TH SarabunPSK"/>
        <family val="2"/>
      </rPr>
      <t xml:space="preserve">  เงินเพิ่มอื่นที่จ่ายควบกับเงินเดือน</t>
    </r>
  </si>
  <si>
    <t>ก. อัตราเดิม ปี 2568</t>
  </si>
  <si>
    <t>(1) ค่าตอบแทนพนักงานราชการ กลุ่มทั่วไป ใช้ผลเบิกจ่าย ปี 2568 (ต.ค.- ธ.ค..) เฉลี่ยต่อเดือน</t>
  </si>
  <si>
    <t xml:space="preserve">(2) ค่าตอบแทนพนักงานราชการ กลุ่มเชี่ยวชาญพิเศษ ใช้ผลเบิกจ่าย ปี 2568 (ต.ค.- ธ.ค.) เฉลี่ยต่อเดือน
</t>
  </si>
  <si>
    <t xml:space="preserve">(3) ค่าตอบแทนฯ กลุ่มทั่วไป 12 เดือน (ต.ค. 67 - ก.ย. 68) = (1) x 12 เดือน </t>
  </si>
  <si>
    <t xml:space="preserve">(4) ค่าตอบแทนฯ กลุ่มเชี่ยวชาญพิเศษ 12 เดือน (ต.ค. 67 - ก.ย. 68) = (2) x 12 เดือน </t>
  </si>
  <si>
    <t>(5) ค่าตอบแทนพนักงานราชการที่หมดสัญญา ปี 2568 (12 เดือน)</t>
  </si>
  <si>
    <t>(6) อัตราใหม่ปี 2568 และ อัตราใหม่กลางปี =(6.1)+(6.2)</t>
  </si>
  <si>
    <t>(6.1) อัตราใหม่ปี 2568</t>
  </si>
  <si>
    <t>(8) ค่าตอบแทน ปี 2569 เต็มปี = {[(3) - (5) + (6)] x 104%} + (4) + (7)</t>
  </si>
  <si>
    <t>(9) อัตราตั้งใหม่ปี 2569 (ใช้อัตราแรกบรรจุ)</t>
  </si>
  <si>
    <t>สรุปค่าตอบแทนพนักงานราชการ ปีงบประมาณ 2569 = (8) + (9)</t>
  </si>
  <si>
    <t>การตั้งงบประมาณค่าใช้จ่ายบุคลากร ของพนักงานราชการ ปีงบประมาณ พ.ศ. 2569</t>
  </si>
  <si>
    <t xml:space="preserve">ใช้ผลเบิกจ่ายค่าตอบแทนพนักงานราชการ ปี 68 ทุกอัตรา (ไม่รวมส่วนควบ) 
ให้ใช้ค่าเฉลี่ยเบิกจ่าย 3 เดือน (ต.ค.-ธ.ค. 67) 
หากยังไม่เลื่อนขั้นค่าตอบแทน ให้ปรับเพิ่มเงินเลื่อนขั้น 4% 
ทั้งนี้ ไม่รวมพนักงานราชการกลุ่มเชี่ยวชาญพิเศษ </t>
  </si>
  <si>
    <t xml:space="preserve">ใช้ผลเบิกจ่ายค่าตอบแทนพนักงานราชการ ปี 67 ทุกอัตรา (ไม่รวมส่วนควบ) ให้ใช้ค่าเฉลี่ยเบิกจ่าย 3 เดือน (ต.ค.-ธ.ค. 67) ทั้งนี้ ไม่ตั้งงบประมาณสำหรับการเลื่อนค่าตอบแทน
</t>
  </si>
  <si>
    <t xml:space="preserve">ให้ยุบเลิกตำแหน่งพนักงานราชการกลุ่ม 2 เมื่อมีเหตุให้ว่างลงทุกกรณี 
หรือกลุ่มอื่นที่มีกฏหมายให้ยุบเลิก
</t>
  </si>
  <si>
    <t xml:space="preserve">(3) เงินช่วยเหลือการครองชีพข้าราชการระดับต้น </t>
  </si>
  <si>
    <t>(4) เงินเพิ่มพิเศษสำหรับการสู้รบ (พ.ส.ร.)</t>
  </si>
  <si>
    <t xml:space="preserve">(5) เงิน สปพ. </t>
  </si>
  <si>
    <t xml:space="preserve">(1)  เงิน สปพ. </t>
  </si>
  <si>
    <t>(2)  ค่าตอบแทนพิเศษข้าราชการที่ได้รับเงินเดือนเต็มขั้น</t>
  </si>
  <si>
    <t>(3) ค่าตอบแทนพิเศษลูกจ้างประจำที่ได้รับเงินเดือนเต็มขั้น</t>
  </si>
  <si>
    <t>(4) เงินสวัสดิการสำหรับการปฎิบัติงานประจำสำนักงานในพื้นที่พิเศษ (สปพ.) ของข้าราชการ</t>
  </si>
  <si>
    <t>(5) เงินเพิ่มสำหรับตำแหน่งที่มีเหตุพิเศษของผู้ปฏิบัติงานด้านสาธารณสุข (พ.ต.ส.)</t>
  </si>
  <si>
    <t>(6) เงินเพิ่มพิเศษสำหรับแพทย์ ทันตแพทย์ และเภสัชกร 
ที่ไม่ทำเวชปฏิบัติส่วนตัว</t>
  </si>
  <si>
    <t>(7) เงินสวัสดิการสำหรับการปฎิบัติงานประจำสำนักงานในพื้นที่พิเศษ (สปพ.) ของลูกจ้างประจำ</t>
  </si>
  <si>
    <t xml:space="preserve">(8) ค่าตอบแทนเบี้ยเลี้ยงเหมาจ่ายสำหรับกำลังคน
ด้านสาธารณสุขที่ปฏิบัติงานในพื้นที่พิเศษ </t>
  </si>
  <si>
    <t>(10)  เงินประจำตำแหน่งของผู้ดำรงตำแหน่งผู้บริหารที่ไม่เป็นข้าราชการ</t>
  </si>
  <si>
    <t xml:space="preserve">(2) เงินสมทบกองทุนเงินทดแทน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</si>
</sst>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00_-;\-* #,##0.0000_-;_-* &quot;-&quot;??_-;_-@_-"/>
    <numFmt numFmtId="167" formatCode="_-* #,##0_-;\-* #,##0_-;_-* &quot;-&quot;??_-;_-@_-"/>
    <numFmt numFmtId="168" formatCode="#,##0.0000_ ;\-#,##0.0000\ "/>
    <numFmt numFmtId="169" formatCode="#,##0_ ;\-#,##0\ "/>
    <numFmt numFmtId="170" formatCode="#,##0.0000"/>
    <numFmt numFmtId="171" formatCode="0.0000"/>
    <numFmt numFmtId="172" formatCode="_-* #,##0_-;\-#,##0_-;_-* &quot;-&quot;??_-;_-@_-"/>
    <numFmt numFmtId="173" formatCode="_-* #,##0.0000_-;\-#,##0.0000_-;_-* &quot;-&quot;??_-;_-@_-"/>
    <numFmt numFmtId="174" formatCode="_-* #,##0.00_-;\-#,##0.00_-;_-* &quot;-&quot;??_-;_-@_-"/>
  </numFmts>
  <fonts count="4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Wingdings"/>
      <charset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22"/>
      <color theme="1"/>
      <name val="TH SarabunPSK"/>
      <family val="2"/>
    </font>
    <font>
      <sz val="10"/>
      <name val="Arial"/>
      <family val="2"/>
    </font>
    <font>
      <b/>
      <sz val="12"/>
      <color theme="1"/>
      <name val="TH SarabunPSK"/>
      <family val="2"/>
    </font>
    <font>
      <b/>
      <sz val="16"/>
      <color theme="1"/>
      <name val="Wingdings"/>
      <charset val="2"/>
    </font>
    <font>
      <strike/>
      <sz val="12"/>
      <color rgb="FFFF0000"/>
      <name val="TH SarabunPSK"/>
      <family val="2"/>
    </font>
    <font>
      <strike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b/>
      <u/>
      <sz val="18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b/>
      <sz val="16"/>
      <color rgb="FFFF0000"/>
      <name val="Calibri"/>
      <family val="2"/>
      <charset val="222"/>
      <scheme val="minor"/>
    </font>
    <font>
      <sz val="16"/>
      <color rgb="FFFF0000"/>
      <name val="Calibri"/>
      <family val="2"/>
      <charset val="222"/>
      <scheme val="minor"/>
    </font>
    <font>
      <b/>
      <sz val="9"/>
      <color theme="1"/>
      <name val="TH SarabunPSK"/>
      <family val="2"/>
    </font>
    <font>
      <sz val="14"/>
      <name val="Cordia New"/>
      <family val="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  <font>
      <sz val="16"/>
      <color rgb="FFFF0000"/>
      <name val="TH SarabunPSK"/>
      <family val="2"/>
    </font>
    <font>
      <sz val="16"/>
      <name val="Calibri"/>
      <family val="2"/>
      <charset val="222"/>
      <scheme val="minor"/>
    </font>
    <font>
      <b/>
      <u/>
      <sz val="14"/>
      <name val="TH SarabunPSK"/>
      <family val="2"/>
    </font>
    <font>
      <sz val="14"/>
      <name val="Calibri"/>
      <family val="2"/>
      <charset val="222"/>
      <scheme val="minor"/>
    </font>
    <font>
      <b/>
      <sz val="16"/>
      <name val="TH SarabunIT๙"/>
      <family val="2"/>
    </font>
    <font>
      <u/>
      <sz val="16"/>
      <name val="TH SarabunPSK"/>
      <family val="2"/>
    </font>
    <font>
      <sz val="16"/>
      <name val="TH SarabunPSK"/>
      <family val="2"/>
      <charset val="22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Down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lightDown">
        <bgColor theme="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0" fillId="0" borderId="0"/>
    <xf numFmtId="0" fontId="36" fillId="0" borderId="0"/>
    <xf numFmtId="43" fontId="36" fillId="0" borderId="0" applyFont="0" applyFill="0" applyBorder="0" applyAlignment="0" applyProtection="0"/>
  </cellStyleXfs>
  <cellXfs count="1286">
    <xf numFmtId="0" fontId="0" fillId="0" borderId="0" xfId="0"/>
    <xf numFmtId="0" fontId="4" fillId="0" borderId="0" xfId="0" applyFont="1"/>
    <xf numFmtId="0" fontId="5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8" fillId="0" borderId="0" xfId="0" applyFont="1"/>
    <xf numFmtId="0" fontId="14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6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8" fillId="0" borderId="9" xfId="0" applyFont="1" applyBorder="1" applyAlignment="1">
      <alignment vertical="top"/>
    </xf>
    <xf numFmtId="167" fontId="8" fillId="0" borderId="0" xfId="1" applyNumberFormat="1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>
      <alignment vertical="top" wrapText="1"/>
    </xf>
    <xf numFmtId="14" fontId="6" fillId="0" borderId="0" xfId="0" quotePrefix="1" applyNumberFormat="1" applyFont="1" applyAlignment="1">
      <alignment horizontal="right" vertical="top"/>
    </xf>
    <xf numFmtId="0" fontId="8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9" fillId="0" borderId="0" xfId="2" applyFont="1" applyAlignment="1">
      <alignment horizontal="center" vertical="top"/>
    </xf>
    <xf numFmtId="0" fontId="3" fillId="7" borderId="0" xfId="2" applyFont="1" applyFill="1" applyAlignment="1">
      <alignment horizontal="center" vertical="top"/>
    </xf>
    <xf numFmtId="0" fontId="3" fillId="8" borderId="9" xfId="2" applyFont="1" applyFill="1" applyBorder="1" applyAlignment="1">
      <alignment horizontal="center" vertical="top"/>
    </xf>
    <xf numFmtId="0" fontId="3" fillId="3" borderId="9" xfId="2" applyFont="1" applyFill="1" applyBorder="1" applyAlignment="1">
      <alignment horizontal="left" vertical="top" indent="4"/>
    </xf>
    <xf numFmtId="3" fontId="3" fillId="3" borderId="9" xfId="2" applyNumberFormat="1" applyFont="1" applyFill="1" applyBorder="1" applyAlignment="1">
      <alignment horizontal="center" vertical="top"/>
    </xf>
    <xf numFmtId="171" fontId="3" fillId="3" borderId="9" xfId="4" quotePrefix="1" applyNumberFormat="1" applyFont="1" applyFill="1" applyBorder="1" applyAlignment="1">
      <alignment horizontal="center" vertical="top" wrapText="1"/>
    </xf>
    <xf numFmtId="170" fontId="3" fillId="3" borderId="9" xfId="4" quotePrefix="1" applyNumberFormat="1" applyFont="1" applyFill="1" applyBorder="1" applyAlignment="1">
      <alignment horizontal="right" vertical="top" wrapText="1"/>
    </xf>
    <xf numFmtId="0" fontId="8" fillId="0" borderId="9" xfId="2" applyFont="1" applyBorder="1" applyAlignment="1">
      <alignment horizontal="left" vertical="top" indent="5"/>
    </xf>
    <xf numFmtId="171" fontId="8" fillId="0" borderId="9" xfId="4" quotePrefix="1" applyNumberFormat="1" applyFont="1" applyBorder="1" applyAlignment="1">
      <alignment horizontal="center" vertical="top" wrapText="1"/>
    </xf>
    <xf numFmtId="170" fontId="8" fillId="0" borderId="9" xfId="4" quotePrefix="1" applyNumberFormat="1" applyFont="1" applyBorder="1" applyAlignment="1">
      <alignment horizontal="right" vertical="top" wrapText="1"/>
    </xf>
    <xf numFmtId="0" fontId="8" fillId="0" borderId="9" xfId="2" applyFont="1" applyBorder="1" applyAlignment="1">
      <alignment vertical="top" wrapText="1"/>
    </xf>
    <xf numFmtId="0" fontId="3" fillId="3" borderId="9" xfId="4" quotePrefix="1" applyFont="1" applyFill="1" applyBorder="1" applyAlignment="1">
      <alignment horizontal="left" vertical="top" wrapText="1" indent="4"/>
    </xf>
    <xf numFmtId="3" fontId="3" fillId="3" borderId="9" xfId="4" quotePrefix="1" applyNumberFormat="1" applyFont="1" applyFill="1" applyBorder="1" applyAlignment="1">
      <alignment horizontal="center" vertical="top" wrapText="1"/>
    </xf>
    <xf numFmtId="0" fontId="8" fillId="0" borderId="9" xfId="4" quotePrefix="1" applyFont="1" applyBorder="1" applyAlignment="1">
      <alignment horizontal="left" vertical="top" wrapText="1" indent="5"/>
    </xf>
    <xf numFmtId="3" fontId="8" fillId="0" borderId="9" xfId="4" quotePrefix="1" applyNumberFormat="1" applyFont="1" applyBorder="1" applyAlignment="1">
      <alignment horizontal="center" vertical="top" wrapText="1"/>
    </xf>
    <xf numFmtId="0" fontId="8" fillId="0" borderId="9" xfId="4" quotePrefix="1" applyFont="1" applyBorder="1" applyAlignment="1">
      <alignment horizontal="left" vertical="top" wrapText="1" indent="7"/>
    </xf>
    <xf numFmtId="3" fontId="3" fillId="0" borderId="9" xfId="4" quotePrefix="1" applyNumberFormat="1" applyFont="1" applyBorder="1" applyAlignment="1">
      <alignment horizontal="center" vertical="top" wrapText="1"/>
    </xf>
    <xf numFmtId="0" fontId="3" fillId="0" borderId="9" xfId="2" applyFont="1" applyBorder="1" applyAlignment="1">
      <alignment vertical="top" wrapText="1"/>
    </xf>
    <xf numFmtId="0" fontId="8" fillId="0" borderId="9" xfId="4" quotePrefix="1" applyFont="1" applyBorder="1" applyAlignment="1">
      <alignment horizontal="left" vertical="top" wrapText="1" indent="9"/>
    </xf>
    <xf numFmtId="0" fontId="8" fillId="0" borderId="0" xfId="2" applyFont="1" applyAlignment="1">
      <alignment horizontal="center" vertical="top"/>
    </xf>
    <xf numFmtId="0" fontId="8" fillId="0" borderId="18" xfId="4" quotePrefix="1" applyFont="1" applyBorder="1" applyAlignment="1">
      <alignment horizontal="left" vertical="top" wrapText="1" indent="7"/>
    </xf>
    <xf numFmtId="0" fontId="8" fillId="0" borderId="18" xfId="4" quotePrefix="1" applyFont="1" applyBorder="1" applyAlignment="1">
      <alignment horizontal="left" vertical="top" wrapText="1" indent="8"/>
    </xf>
    <xf numFmtId="0" fontId="8" fillId="0" borderId="18" xfId="4" quotePrefix="1" applyFont="1" applyBorder="1" applyAlignment="1">
      <alignment horizontal="left" vertical="top" wrapText="1" indent="9"/>
    </xf>
    <xf numFmtId="0" fontId="8" fillId="0" borderId="23" xfId="4" quotePrefix="1" applyFont="1" applyBorder="1" applyAlignment="1">
      <alignment horizontal="left" vertical="top" wrapText="1" indent="1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 vertical="top" wrapText="1"/>
    </xf>
    <xf numFmtId="167" fontId="8" fillId="0" borderId="0" xfId="1" applyNumberFormat="1" applyFont="1"/>
    <xf numFmtId="167" fontId="4" fillId="0" borderId="0" xfId="1" applyNumberFormat="1" applyFont="1"/>
    <xf numFmtId="49" fontId="1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3" fontId="15" fillId="0" borderId="0" xfId="1" applyNumberFormat="1" applyFont="1" applyBorder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15" fillId="0" borderId="5" xfId="0" applyFont="1" applyBorder="1" applyAlignment="1">
      <alignment vertical="top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3" fontId="3" fillId="0" borderId="9" xfId="0" applyNumberFormat="1" applyFont="1" applyBorder="1" applyAlignment="1">
      <alignment horizontal="center" vertical="top" wrapText="1"/>
    </xf>
    <xf numFmtId="3" fontId="3" fillId="0" borderId="9" xfId="1" applyNumberFormat="1" applyFont="1" applyBorder="1" applyAlignment="1">
      <alignment horizontal="center" vertical="top" wrapText="1"/>
    </xf>
    <xf numFmtId="0" fontId="3" fillId="7" borderId="0" xfId="0" applyFont="1" applyFill="1" applyAlignment="1">
      <alignment horizontal="center" vertical="top"/>
    </xf>
    <xf numFmtId="0" fontId="22" fillId="8" borderId="9" xfId="0" applyFont="1" applyFill="1" applyBorder="1" applyAlignment="1">
      <alignment horizontal="center" vertical="center"/>
    </xf>
    <xf numFmtId="3" fontId="3" fillId="8" borderId="9" xfId="0" applyNumberFormat="1" applyFont="1" applyFill="1" applyBorder="1" applyAlignment="1">
      <alignment horizontal="center" vertical="top"/>
    </xf>
    <xf numFmtId="171" fontId="3" fillId="8" borderId="9" xfId="0" applyNumberFormat="1" applyFont="1" applyFill="1" applyBorder="1" applyAlignment="1">
      <alignment horizontal="center" vertical="top"/>
    </xf>
    <xf numFmtId="3" fontId="3" fillId="8" borderId="9" xfId="1" applyNumberFormat="1" applyFont="1" applyFill="1" applyBorder="1" applyAlignment="1">
      <alignment horizontal="center" vertical="top"/>
    </xf>
    <xf numFmtId="170" fontId="3" fillId="8" borderId="9" xfId="0" applyNumberFormat="1" applyFont="1" applyFill="1" applyBorder="1" applyAlignment="1">
      <alignment horizontal="right" vertical="top"/>
    </xf>
    <xf numFmtId="4" fontId="3" fillId="8" borderId="9" xfId="0" applyNumberFormat="1" applyFont="1" applyFill="1" applyBorder="1" applyAlignment="1">
      <alignment horizontal="right" vertical="top"/>
    </xf>
    <xf numFmtId="0" fontId="17" fillId="8" borderId="9" xfId="0" applyFont="1" applyFill="1" applyBorder="1" applyAlignment="1">
      <alignment vertical="top"/>
    </xf>
    <xf numFmtId="0" fontId="17" fillId="8" borderId="0" xfId="0" applyFont="1" applyFill="1" applyAlignment="1">
      <alignment vertical="top"/>
    </xf>
    <xf numFmtId="0" fontId="22" fillId="9" borderId="9" xfId="0" applyFont="1" applyFill="1" applyBorder="1" applyAlignment="1">
      <alignment horizontal="center" vertical="center" wrapText="1"/>
    </xf>
    <xf numFmtId="3" fontId="3" fillId="9" borderId="9" xfId="0" applyNumberFormat="1" applyFont="1" applyFill="1" applyBorder="1" applyAlignment="1">
      <alignment horizontal="center" vertical="top" wrapText="1"/>
    </xf>
    <xf numFmtId="171" fontId="3" fillId="9" borderId="9" xfId="0" applyNumberFormat="1" applyFont="1" applyFill="1" applyBorder="1" applyAlignment="1">
      <alignment horizontal="center" vertical="top" wrapText="1"/>
    </xf>
    <xf numFmtId="3" fontId="3" fillId="9" borderId="9" xfId="1" applyNumberFormat="1" applyFont="1" applyFill="1" applyBorder="1" applyAlignment="1">
      <alignment horizontal="center" vertical="top" wrapText="1"/>
    </xf>
    <xf numFmtId="170" fontId="3" fillId="9" borderId="9" xfId="0" applyNumberFormat="1" applyFont="1" applyFill="1" applyBorder="1" applyAlignment="1">
      <alignment horizontal="right" vertical="top" wrapText="1"/>
    </xf>
    <xf numFmtId="4" fontId="3" fillId="9" borderId="9" xfId="0" applyNumberFormat="1" applyFont="1" applyFill="1" applyBorder="1" applyAlignment="1">
      <alignment horizontal="right" vertical="top" wrapText="1"/>
    </xf>
    <xf numFmtId="0" fontId="21" fillId="9" borderId="9" xfId="0" applyFont="1" applyFill="1" applyBorder="1" applyAlignment="1">
      <alignment vertical="top"/>
    </xf>
    <xf numFmtId="0" fontId="21" fillId="0" borderId="0" xfId="0" applyFont="1" applyAlignment="1">
      <alignment vertical="top"/>
    </xf>
    <xf numFmtId="0" fontId="22" fillId="4" borderId="9" xfId="0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top" wrapText="1"/>
    </xf>
    <xf numFmtId="171" fontId="3" fillId="4" borderId="9" xfId="0" applyNumberFormat="1" applyFont="1" applyFill="1" applyBorder="1" applyAlignment="1">
      <alignment horizontal="center" vertical="top" wrapText="1"/>
    </xf>
    <xf numFmtId="3" fontId="3" fillId="4" borderId="9" xfId="1" applyNumberFormat="1" applyFont="1" applyFill="1" applyBorder="1" applyAlignment="1">
      <alignment horizontal="center" vertical="top" wrapText="1"/>
    </xf>
    <xf numFmtId="170" fontId="3" fillId="4" borderId="9" xfId="0" applyNumberFormat="1" applyFont="1" applyFill="1" applyBorder="1" applyAlignment="1">
      <alignment horizontal="right" vertical="top" wrapText="1"/>
    </xf>
    <xf numFmtId="4" fontId="3" fillId="4" borderId="9" xfId="0" applyNumberFormat="1" applyFont="1" applyFill="1" applyBorder="1" applyAlignment="1">
      <alignment horizontal="right" vertical="top" wrapText="1"/>
    </xf>
    <xf numFmtId="0" fontId="21" fillId="4" borderId="9" xfId="0" applyFont="1" applyFill="1" applyBorder="1" applyAlignment="1">
      <alignment vertical="top"/>
    </xf>
    <xf numFmtId="0" fontId="22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top" wrapText="1"/>
    </xf>
    <xf numFmtId="171" fontId="3" fillId="2" borderId="9" xfId="0" applyNumberFormat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170" fontId="3" fillId="2" borderId="9" xfId="0" applyNumberFormat="1" applyFont="1" applyFill="1" applyBorder="1" applyAlignment="1">
      <alignment horizontal="right" vertical="top" wrapText="1"/>
    </xf>
    <xf numFmtId="4" fontId="3" fillId="2" borderId="9" xfId="0" applyNumberFormat="1" applyFont="1" applyFill="1" applyBorder="1" applyAlignment="1">
      <alignment horizontal="right" vertical="top" wrapText="1"/>
    </xf>
    <xf numFmtId="0" fontId="21" fillId="2" borderId="9" xfId="0" applyFont="1" applyFill="1" applyBorder="1" applyAlignment="1">
      <alignment vertical="top"/>
    </xf>
    <xf numFmtId="0" fontId="22" fillId="8" borderId="9" xfId="0" applyFont="1" applyFill="1" applyBorder="1" applyAlignment="1">
      <alignment horizontal="center" vertical="center" wrapText="1"/>
    </xf>
    <xf numFmtId="3" fontId="3" fillId="8" borderId="9" xfId="0" applyNumberFormat="1" applyFont="1" applyFill="1" applyBorder="1" applyAlignment="1">
      <alignment horizontal="center" vertical="top" wrapText="1"/>
    </xf>
    <xf numFmtId="171" fontId="3" fillId="8" borderId="9" xfId="0" applyNumberFormat="1" applyFont="1" applyFill="1" applyBorder="1" applyAlignment="1">
      <alignment horizontal="center" vertical="top" wrapText="1"/>
    </xf>
    <xf numFmtId="3" fontId="3" fillId="8" borderId="9" xfId="1" applyNumberFormat="1" applyFont="1" applyFill="1" applyBorder="1" applyAlignment="1">
      <alignment horizontal="center" vertical="top" wrapText="1"/>
    </xf>
    <xf numFmtId="170" fontId="3" fillId="8" borderId="9" xfId="0" applyNumberFormat="1" applyFont="1" applyFill="1" applyBorder="1" applyAlignment="1">
      <alignment horizontal="right" vertical="top" wrapText="1"/>
    </xf>
    <xf numFmtId="4" fontId="3" fillId="8" borderId="9" xfId="0" applyNumberFormat="1" applyFont="1" applyFill="1" applyBorder="1" applyAlignment="1">
      <alignment horizontal="right" vertical="top" wrapText="1"/>
    </xf>
    <xf numFmtId="0" fontId="21" fillId="8" borderId="9" xfId="0" applyFont="1" applyFill="1" applyBorder="1" applyAlignment="1">
      <alignment vertical="top"/>
    </xf>
    <xf numFmtId="0" fontId="22" fillId="3" borderId="9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left" vertical="top" indent="4"/>
    </xf>
    <xf numFmtId="3" fontId="3" fillId="3" borderId="9" xfId="0" applyNumberFormat="1" applyFont="1" applyFill="1" applyBorder="1" applyAlignment="1">
      <alignment horizontal="center" vertical="top"/>
    </xf>
    <xf numFmtId="3" fontId="3" fillId="3" borderId="9" xfId="1" quotePrefix="1" applyNumberFormat="1" applyFont="1" applyFill="1" applyBorder="1" applyAlignment="1">
      <alignment horizontal="center" vertical="top" wrapText="1"/>
    </xf>
    <xf numFmtId="4" fontId="3" fillId="3" borderId="9" xfId="0" applyNumberFormat="1" applyFont="1" applyFill="1" applyBorder="1" applyAlignment="1">
      <alignment vertical="top"/>
    </xf>
    <xf numFmtId="0" fontId="8" fillId="3" borderId="9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4" borderId="9" xfId="0" applyFill="1" applyBorder="1" applyAlignment="1">
      <alignment vertical="top"/>
    </xf>
    <xf numFmtId="3" fontId="0" fillId="4" borderId="9" xfId="0" applyNumberFormat="1" applyFill="1" applyBorder="1" applyAlignment="1">
      <alignment horizontal="center" vertical="top"/>
    </xf>
    <xf numFmtId="0" fontId="0" fillId="4" borderId="9" xfId="0" applyFill="1" applyBorder="1" applyAlignment="1">
      <alignment horizontal="center" vertical="top"/>
    </xf>
    <xf numFmtId="3" fontId="0" fillId="4" borderId="9" xfId="1" applyNumberFormat="1" applyFont="1" applyFill="1" applyBorder="1" applyAlignment="1">
      <alignment horizontal="center" vertical="top"/>
    </xf>
    <xf numFmtId="49" fontId="17" fillId="0" borderId="0" xfId="0" applyNumberFormat="1" applyFont="1" applyAlignment="1">
      <alignment vertical="top"/>
    </xf>
    <xf numFmtId="0" fontId="3" fillId="3" borderId="9" xfId="0" applyFont="1" applyFill="1" applyBorder="1" applyAlignment="1">
      <alignment vertical="top"/>
    </xf>
    <xf numFmtId="3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3" fontId="0" fillId="0" borderId="0" xfId="1" applyNumberFormat="1" applyFont="1" applyAlignment="1">
      <alignment horizontal="center" vertical="top"/>
    </xf>
    <xf numFmtId="0" fontId="21" fillId="0" borderId="9" xfId="0" applyFont="1" applyBorder="1" applyAlignment="1">
      <alignment vertical="top"/>
    </xf>
    <xf numFmtId="0" fontId="2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 indent="5"/>
    </xf>
    <xf numFmtId="3" fontId="3" fillId="0" borderId="9" xfId="0" applyNumberFormat="1" applyFont="1" applyBorder="1" applyAlignment="1">
      <alignment horizontal="center" vertical="top"/>
    </xf>
    <xf numFmtId="171" fontId="3" fillId="0" borderId="9" xfId="4" quotePrefix="1" applyNumberFormat="1" applyFont="1" applyBorder="1" applyAlignment="1">
      <alignment horizontal="center" vertical="top" wrapText="1"/>
    </xf>
    <xf numFmtId="3" fontId="3" fillId="0" borderId="9" xfId="1" quotePrefix="1" applyNumberFormat="1" applyFont="1" applyFill="1" applyBorder="1" applyAlignment="1">
      <alignment horizontal="center" vertical="top" wrapText="1"/>
    </xf>
    <xf numFmtId="170" fontId="3" fillId="0" borderId="9" xfId="4" quotePrefix="1" applyNumberFormat="1" applyFont="1" applyBorder="1" applyAlignment="1">
      <alignment horizontal="right" vertical="top" wrapText="1"/>
    </xf>
    <xf numFmtId="4" fontId="3" fillId="0" borderId="9" xfId="0" applyNumberFormat="1" applyFont="1" applyBorder="1" applyAlignment="1">
      <alignment vertical="top"/>
    </xf>
    <xf numFmtId="0" fontId="16" fillId="0" borderId="9" xfId="0" applyFont="1" applyBorder="1" applyAlignment="1">
      <alignment horizontal="center" vertical="center" wrapText="1"/>
    </xf>
    <xf numFmtId="3" fontId="8" fillId="0" borderId="9" xfId="1" quotePrefix="1" applyNumberFormat="1" applyFont="1" applyFill="1" applyBorder="1" applyAlignment="1">
      <alignment horizontal="center" vertical="top" wrapText="1"/>
    </xf>
    <xf numFmtId="4" fontId="8" fillId="0" borderId="9" xfId="0" applyNumberFormat="1" applyFont="1" applyBorder="1" applyAlignment="1">
      <alignment vertical="top"/>
    </xf>
    <xf numFmtId="0" fontId="8" fillId="0" borderId="9" xfId="4" quotePrefix="1" applyFont="1" applyBorder="1" applyAlignment="1">
      <alignment horizontal="left" vertical="top" wrapText="1" indent="8"/>
    </xf>
    <xf numFmtId="171" fontId="8" fillId="0" borderId="9" xfId="0" applyNumberFormat="1" applyFont="1" applyBorder="1" applyAlignment="1">
      <alignment horizontal="center" vertical="top"/>
    </xf>
    <xf numFmtId="170" fontId="8" fillId="0" borderId="9" xfId="0" applyNumberFormat="1" applyFont="1" applyBorder="1" applyAlignment="1">
      <alignment horizontal="right" vertical="top"/>
    </xf>
    <xf numFmtId="3" fontId="8" fillId="0" borderId="9" xfId="1" applyNumberFormat="1" applyFont="1" applyFill="1" applyBorder="1" applyAlignment="1">
      <alignment horizontal="center" vertical="top"/>
    </xf>
    <xf numFmtId="0" fontId="8" fillId="0" borderId="9" xfId="4" quotePrefix="1" applyFont="1" applyBorder="1" applyAlignment="1">
      <alignment horizontal="left" vertical="top" wrapText="1" indent="10"/>
    </xf>
    <xf numFmtId="0" fontId="8" fillId="0" borderId="9" xfId="0" applyFont="1" applyBorder="1" applyAlignment="1">
      <alignment horizontal="left" vertical="top" wrapText="1" indent="10"/>
    </xf>
    <xf numFmtId="0" fontId="8" fillId="0" borderId="9" xfId="0" applyFont="1" applyBorder="1" applyAlignment="1">
      <alignment horizontal="left" vertical="top" wrapText="1" indent="12"/>
    </xf>
    <xf numFmtId="0" fontId="8" fillId="0" borderId="9" xfId="0" quotePrefix="1" applyFont="1" applyBorder="1" applyAlignment="1">
      <alignment horizontal="left" vertical="top" wrapText="1" indent="12"/>
    </xf>
    <xf numFmtId="3" fontId="8" fillId="0" borderId="9" xfId="0" applyNumberFormat="1" applyFont="1" applyBorder="1" applyAlignment="1">
      <alignment horizontal="center" vertical="top"/>
    </xf>
    <xf numFmtId="0" fontId="8" fillId="0" borderId="9" xfId="0" applyFont="1" applyBorder="1" applyAlignment="1">
      <alignment horizontal="left" vertical="top" wrapText="1" indent="14"/>
    </xf>
    <xf numFmtId="0" fontId="3" fillId="8" borderId="9" xfId="4" quotePrefix="1" applyFont="1" applyFill="1" applyBorder="1" applyAlignment="1">
      <alignment vertical="top"/>
    </xf>
    <xf numFmtId="0" fontId="3" fillId="8" borderId="9" xfId="4" quotePrefix="1" applyFont="1" applyFill="1" applyBorder="1" applyAlignment="1">
      <alignment vertical="top" wrapText="1"/>
    </xf>
    <xf numFmtId="0" fontId="3" fillId="0" borderId="9" xfId="4" quotePrefix="1" applyFont="1" applyBorder="1" applyAlignment="1">
      <alignment horizontal="left" vertical="top" wrapText="1"/>
    </xf>
    <xf numFmtId="0" fontId="3" fillId="0" borderId="9" xfId="4" quotePrefix="1" applyFont="1" applyBorder="1" applyAlignment="1">
      <alignment vertical="top"/>
    </xf>
    <xf numFmtId="0" fontId="3" fillId="0" borderId="9" xfId="4" quotePrefix="1" applyFont="1" applyBorder="1" applyAlignment="1">
      <alignment vertical="top" wrapText="1"/>
    </xf>
    <xf numFmtId="171" fontId="3" fillId="0" borderId="9" xfId="0" applyNumberFormat="1" applyFont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0" fontId="8" fillId="0" borderId="9" xfId="4" quotePrefix="1" applyFont="1" applyBorder="1" applyAlignment="1">
      <alignment horizontal="left" vertical="top" wrapText="1" indent="12"/>
    </xf>
    <xf numFmtId="0" fontId="8" fillId="0" borderId="9" xfId="0" quotePrefix="1" applyFont="1" applyBorder="1" applyAlignment="1">
      <alignment horizontal="left" wrapText="1" indent="12"/>
    </xf>
    <xf numFmtId="0" fontId="8" fillId="0" borderId="9" xfId="4" applyFont="1" applyBorder="1" applyAlignment="1">
      <alignment horizontal="left" vertical="top" wrapText="1" indent="5"/>
    </xf>
    <xf numFmtId="0" fontId="3" fillId="8" borderId="9" xfId="0" applyFont="1" applyFill="1" applyBorder="1" applyAlignment="1">
      <alignment vertical="top"/>
    </xf>
    <xf numFmtId="0" fontId="8" fillId="0" borderId="9" xfId="0" applyFont="1" applyBorder="1" applyAlignment="1">
      <alignment horizontal="left" vertical="top" wrapText="1" indent="7"/>
    </xf>
    <xf numFmtId="3" fontId="8" fillId="0" borderId="9" xfId="4" applyNumberFormat="1" applyFont="1" applyBorder="1" applyAlignment="1">
      <alignment horizontal="center" vertical="top" wrapText="1"/>
    </xf>
    <xf numFmtId="171" fontId="8" fillId="0" borderId="9" xfId="4" applyNumberFormat="1" applyFont="1" applyBorder="1" applyAlignment="1">
      <alignment horizontal="center" vertical="top" wrapText="1"/>
    </xf>
    <xf numFmtId="3" fontId="8" fillId="0" borderId="9" xfId="1" applyNumberFormat="1" applyFont="1" applyFill="1" applyBorder="1" applyAlignment="1">
      <alignment horizontal="center" vertical="top" wrapText="1"/>
    </xf>
    <xf numFmtId="170" fontId="8" fillId="0" borderId="9" xfId="4" applyNumberFormat="1" applyFont="1" applyBorder="1" applyAlignment="1">
      <alignment horizontal="right" vertical="top" wrapText="1"/>
    </xf>
    <xf numFmtId="3" fontId="3" fillId="0" borderId="9" xfId="4" applyNumberFormat="1" applyFont="1" applyBorder="1" applyAlignment="1">
      <alignment horizontal="center" vertical="top" wrapText="1"/>
    </xf>
    <xf numFmtId="171" fontId="3" fillId="0" borderId="9" xfId="4" applyNumberFormat="1" applyFont="1" applyBorder="1" applyAlignment="1">
      <alignment horizontal="center" vertical="top" wrapText="1"/>
    </xf>
    <xf numFmtId="3" fontId="3" fillId="0" borderId="9" xfId="1" applyNumberFormat="1" applyFont="1" applyFill="1" applyBorder="1" applyAlignment="1">
      <alignment horizontal="center" vertical="top" wrapText="1"/>
    </xf>
    <xf numFmtId="170" fontId="3" fillId="0" borderId="9" xfId="4" applyNumberFormat="1" applyFont="1" applyBorder="1" applyAlignment="1">
      <alignment horizontal="right" vertical="top" wrapText="1"/>
    </xf>
    <xf numFmtId="0" fontId="3" fillId="8" borderId="9" xfId="0" applyFont="1" applyFill="1" applyBorder="1" applyAlignment="1">
      <alignment horizontal="left" vertical="top"/>
    </xf>
    <xf numFmtId="0" fontId="3" fillId="0" borderId="9" xfId="4" quotePrefix="1" applyFont="1" applyBorder="1" applyAlignment="1">
      <alignment horizontal="left" vertical="top" wrapText="1" indent="7"/>
    </xf>
    <xf numFmtId="0" fontId="8" fillId="0" borderId="9" xfId="0" applyFont="1" applyBorder="1" applyAlignment="1">
      <alignment horizontal="left" vertical="top" wrapText="1" indent="9"/>
    </xf>
    <xf numFmtId="0" fontId="16" fillId="0" borderId="9" xfId="4" quotePrefix="1" applyFont="1" applyBorder="1" applyAlignment="1">
      <alignment horizontal="center" vertical="center" wrapText="1"/>
    </xf>
    <xf numFmtId="3" fontId="3" fillId="0" borderId="9" xfId="1" applyNumberFormat="1" applyFont="1" applyFill="1" applyBorder="1" applyAlignment="1">
      <alignment horizontal="center" vertical="top"/>
    </xf>
    <xf numFmtId="170" fontId="3" fillId="0" borderId="9" xfId="0" applyNumberFormat="1" applyFont="1" applyBorder="1" applyAlignment="1">
      <alignment vertical="top"/>
    </xf>
    <xf numFmtId="0" fontId="8" fillId="0" borderId="9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3" fontId="0" fillId="0" borderId="9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3" fontId="0" fillId="0" borderId="9" xfId="1" applyNumberFormat="1" applyFont="1" applyBorder="1" applyAlignment="1">
      <alignment horizontal="center" vertical="top"/>
    </xf>
    <xf numFmtId="0" fontId="0" fillId="8" borderId="9" xfId="0" applyFill="1" applyBorder="1" applyAlignment="1">
      <alignment vertical="top"/>
    </xf>
    <xf numFmtId="3" fontId="0" fillId="8" borderId="9" xfId="0" applyNumberFormat="1" applyFill="1" applyBorder="1" applyAlignment="1">
      <alignment horizontal="center" vertical="top"/>
    </xf>
    <xf numFmtId="0" fontId="0" fillId="8" borderId="9" xfId="0" applyFill="1" applyBorder="1" applyAlignment="1">
      <alignment horizontal="center" vertical="top"/>
    </xf>
    <xf numFmtId="3" fontId="0" fillId="8" borderId="9" xfId="1" applyNumberFormat="1" applyFont="1" applyFill="1" applyBorder="1" applyAlignment="1">
      <alignment horizontal="center" vertical="top"/>
    </xf>
    <xf numFmtId="0" fontId="3" fillId="2" borderId="9" xfId="4" quotePrefix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3" fontId="0" fillId="0" borderId="9" xfId="1" applyNumberFormat="1" applyFont="1" applyFill="1" applyBorder="1" applyAlignment="1">
      <alignment horizontal="center" vertical="top"/>
    </xf>
    <xf numFmtId="0" fontId="8" fillId="8" borderId="9" xfId="4" quotePrefix="1" applyFont="1" applyFill="1" applyBorder="1" applyAlignment="1">
      <alignment vertical="top"/>
    </xf>
    <xf numFmtId="0" fontId="22" fillId="3" borderId="13" xfId="0" applyFont="1" applyFill="1" applyBorder="1" applyAlignment="1">
      <alignment horizontal="center" vertical="top"/>
    </xf>
    <xf numFmtId="0" fontId="22" fillId="3" borderId="14" xfId="0" applyFont="1" applyFill="1" applyBorder="1" applyAlignment="1">
      <alignment horizontal="center" vertical="top"/>
    </xf>
    <xf numFmtId="0" fontId="21" fillId="0" borderId="12" xfId="0" applyFont="1" applyBorder="1" applyAlignment="1">
      <alignment vertical="top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vertical="top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top"/>
    </xf>
    <xf numFmtId="49" fontId="17" fillId="0" borderId="12" xfId="0" applyNumberFormat="1" applyFont="1" applyBorder="1" applyAlignment="1">
      <alignment vertical="top"/>
    </xf>
    <xf numFmtId="49" fontId="17" fillId="0" borderId="13" xfId="0" applyNumberFormat="1" applyFont="1" applyBorder="1" applyAlignment="1">
      <alignment vertical="top"/>
    </xf>
    <xf numFmtId="49" fontId="17" fillId="0" borderId="12" xfId="0" applyNumberFormat="1" applyFont="1" applyBorder="1" applyAlignment="1">
      <alignment vertical="top" wrapText="1"/>
    </xf>
    <xf numFmtId="49" fontId="17" fillId="0" borderId="13" xfId="0" applyNumberFormat="1" applyFont="1" applyBorder="1" applyAlignment="1">
      <alignment vertical="top" wrapText="1"/>
    </xf>
    <xf numFmtId="49" fontId="21" fillId="0" borderId="12" xfId="0" applyNumberFormat="1" applyFont="1" applyBorder="1" applyAlignment="1">
      <alignment vertical="top" wrapText="1"/>
    </xf>
    <xf numFmtId="49" fontId="21" fillId="0" borderId="13" xfId="0" applyNumberFormat="1" applyFont="1" applyBorder="1" applyAlignment="1">
      <alignment vertical="top" wrapText="1"/>
    </xf>
    <xf numFmtId="0" fontId="8" fillId="0" borderId="13" xfId="0" applyFont="1" applyBorder="1" applyAlignment="1">
      <alignment horizontal="left" vertical="top" wrapText="1" indent="3"/>
    </xf>
    <xf numFmtId="49" fontId="21" fillId="0" borderId="13" xfId="0" applyNumberFormat="1" applyFont="1" applyBorder="1" applyAlignment="1">
      <alignment vertical="top"/>
    </xf>
    <xf numFmtId="0" fontId="8" fillId="0" borderId="13" xfId="0" applyFont="1" applyBorder="1" applyAlignment="1">
      <alignment horizontal="left" vertical="top" wrapText="1" indent="5"/>
    </xf>
    <xf numFmtId="49" fontId="21" fillId="8" borderId="12" xfId="0" applyNumberFormat="1" applyFont="1" applyFill="1" applyBorder="1" applyAlignment="1">
      <alignment vertical="top"/>
    </xf>
    <xf numFmtId="0" fontId="3" fillId="8" borderId="13" xfId="4" quotePrefix="1" applyFont="1" applyFill="1" applyBorder="1" applyAlignment="1">
      <alignment vertical="top"/>
    </xf>
    <xf numFmtId="0" fontId="3" fillId="8" borderId="14" xfId="4" quotePrefix="1" applyFont="1" applyFill="1" applyBorder="1" applyAlignment="1">
      <alignment vertical="top"/>
    </xf>
    <xf numFmtId="0" fontId="3" fillId="0" borderId="13" xfId="4" quotePrefix="1" applyFont="1" applyBorder="1" applyAlignment="1">
      <alignment vertical="top"/>
    </xf>
    <xf numFmtId="0" fontId="3" fillId="0" borderId="14" xfId="4" quotePrefix="1" applyFont="1" applyBorder="1" applyAlignment="1">
      <alignment vertical="top"/>
    </xf>
    <xf numFmtId="0" fontId="21" fillId="8" borderId="12" xfId="0" applyFont="1" applyFill="1" applyBorder="1" applyAlignment="1">
      <alignment horizontal="left" vertical="top"/>
    </xf>
    <xf numFmtId="0" fontId="3" fillId="8" borderId="13" xfId="0" applyFont="1" applyFill="1" applyBorder="1" applyAlignment="1">
      <alignment vertical="top"/>
    </xf>
    <xf numFmtId="0" fontId="3" fillId="8" borderId="14" xfId="0" applyFont="1" applyFill="1" applyBorder="1" applyAlignment="1">
      <alignment vertical="top"/>
    </xf>
    <xf numFmtId="0" fontId="8" fillId="0" borderId="13" xfId="4" quotePrefix="1" applyFont="1" applyBorder="1" applyAlignment="1">
      <alignment vertical="top" wrapText="1"/>
    </xf>
    <xf numFmtId="0" fontId="16" fillId="0" borderId="13" xfId="4" quotePrefix="1" applyFont="1" applyBorder="1" applyAlignment="1">
      <alignment horizontal="center" vertical="center" wrapText="1"/>
    </xf>
    <xf numFmtId="0" fontId="16" fillId="0" borderId="14" xfId="4" quotePrefix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8" fillId="0" borderId="13" xfId="4" quotePrefix="1" applyFont="1" applyBorder="1" applyAlignment="1">
      <alignment horizontal="left" vertical="top" wrapText="1" indent="2"/>
    </xf>
    <xf numFmtId="0" fontId="8" fillId="0" borderId="13" xfId="4" quotePrefix="1" applyFont="1" applyBorder="1" applyAlignment="1">
      <alignment horizontal="left" vertical="top" wrapText="1" indent="3"/>
    </xf>
    <xf numFmtId="0" fontId="8" fillId="7" borderId="13" xfId="4" quotePrefix="1" applyFont="1" applyFill="1" applyBorder="1" applyAlignment="1">
      <alignment horizontal="left" vertical="top" wrapText="1" indent="7"/>
    </xf>
    <xf numFmtId="0" fontId="8" fillId="7" borderId="13" xfId="4" quotePrefix="1" applyFont="1" applyFill="1" applyBorder="1" applyAlignment="1">
      <alignment horizontal="left" vertical="top" wrapText="1" indent="9"/>
    </xf>
    <xf numFmtId="0" fontId="8" fillId="0" borderId="13" xfId="4" quotePrefix="1" applyFont="1" applyBorder="1" applyAlignment="1">
      <alignment horizontal="left" vertical="top" wrapText="1" indent="9"/>
    </xf>
    <xf numFmtId="0" fontId="8" fillId="0" borderId="13" xfId="4" quotePrefix="1" applyFont="1" applyBorder="1" applyAlignment="1">
      <alignment horizontal="left" vertical="top" wrapText="1" indent="6"/>
    </xf>
    <xf numFmtId="0" fontId="8" fillId="0" borderId="13" xfId="4" quotePrefix="1" applyFont="1" applyBorder="1" applyAlignment="1">
      <alignment horizontal="left" vertical="top" wrapText="1" indent="8"/>
    </xf>
    <xf numFmtId="0" fontId="8" fillId="0" borderId="13" xfId="0" applyFont="1" applyBorder="1" applyAlignment="1">
      <alignment horizontal="left" vertical="top" wrapText="1" indent="6"/>
    </xf>
    <xf numFmtId="0" fontId="8" fillId="0" borderId="13" xfId="0" quotePrefix="1" applyFont="1" applyBorder="1" applyAlignment="1">
      <alignment horizontal="left" vertical="top" wrapText="1" indent="6"/>
    </xf>
    <xf numFmtId="0" fontId="8" fillId="0" borderId="13" xfId="0" applyFont="1" applyBorder="1" applyAlignment="1">
      <alignment horizontal="left" vertical="top" indent="6"/>
    </xf>
    <xf numFmtId="0" fontId="8" fillId="0" borderId="13" xfId="0" applyFont="1" applyBorder="1" applyAlignment="1">
      <alignment horizontal="left" vertical="top" wrapText="1" indent="8"/>
    </xf>
    <xf numFmtId="0" fontId="8" fillId="0" borderId="13" xfId="0" quotePrefix="1" applyFont="1" applyBorder="1" applyAlignment="1">
      <alignment horizontal="left" vertical="top" wrapText="1" indent="8"/>
    </xf>
    <xf numFmtId="0" fontId="8" fillId="0" borderId="13" xfId="0" applyFont="1" applyBorder="1" applyAlignment="1">
      <alignment vertical="top"/>
    </xf>
    <xf numFmtId="0" fontId="3" fillId="8" borderId="13" xfId="0" applyFont="1" applyFill="1" applyBorder="1" applyAlignment="1">
      <alignment horizontal="left" vertical="top" indent="2"/>
    </xf>
    <xf numFmtId="0" fontId="8" fillId="0" borderId="13" xfId="4" quotePrefix="1" applyFont="1" applyBorder="1" applyAlignment="1">
      <alignment horizontal="left" vertical="top" wrapText="1" indent="5"/>
    </xf>
    <xf numFmtId="0" fontId="8" fillId="0" borderId="13" xfId="4" quotePrefix="1" applyFont="1" applyBorder="1" applyAlignment="1">
      <alignment horizontal="left" vertical="top" wrapText="1" indent="7"/>
    </xf>
    <xf numFmtId="0" fontId="8" fillId="0" borderId="13" xfId="0" quotePrefix="1" applyFont="1" applyBorder="1" applyAlignment="1">
      <alignment horizontal="left" vertical="top" wrapText="1" indent="5"/>
    </xf>
    <xf numFmtId="0" fontId="9" fillId="0" borderId="13" xfId="0" applyFont="1" applyBorder="1" applyAlignment="1">
      <alignment vertical="top"/>
    </xf>
    <xf numFmtId="49" fontId="15" fillId="0" borderId="13" xfId="0" applyNumberFormat="1" applyFont="1" applyBorder="1" applyAlignment="1">
      <alignment vertical="top"/>
    </xf>
    <xf numFmtId="49" fontId="9" fillId="0" borderId="13" xfId="0" applyNumberFormat="1" applyFont="1" applyBorder="1" applyAlignment="1">
      <alignment vertical="top"/>
    </xf>
    <xf numFmtId="0" fontId="8" fillId="0" borderId="13" xfId="0" applyFont="1" applyBorder="1" applyAlignment="1">
      <alignment horizontal="left" vertical="top" indent="2"/>
    </xf>
    <xf numFmtId="0" fontId="15" fillId="0" borderId="13" xfId="0" applyFont="1" applyBorder="1" applyAlignment="1">
      <alignment vertical="top"/>
    </xf>
    <xf numFmtId="0" fontId="8" fillId="0" borderId="13" xfId="0" applyFont="1" applyBorder="1" applyAlignment="1">
      <alignment horizontal="left" vertical="top" indent="5"/>
    </xf>
    <xf numFmtId="49" fontId="15" fillId="2" borderId="13" xfId="0" applyNumberFormat="1" applyFont="1" applyFill="1" applyBorder="1" applyAlignment="1">
      <alignment vertical="top"/>
    </xf>
    <xf numFmtId="0" fontId="3" fillId="0" borderId="13" xfId="0" applyFont="1" applyBorder="1" applyAlignment="1">
      <alignment vertical="top"/>
    </xf>
    <xf numFmtId="49" fontId="9" fillId="2" borderId="13" xfId="0" applyNumberFormat="1" applyFont="1" applyFill="1" applyBorder="1" applyAlignment="1">
      <alignment vertical="top"/>
    </xf>
    <xf numFmtId="0" fontId="8" fillId="0" borderId="13" xfId="4" quotePrefix="1" applyFont="1" applyBorder="1" applyAlignment="1">
      <alignment horizontal="left" vertical="top" indent="2"/>
    </xf>
    <xf numFmtId="49" fontId="15" fillId="8" borderId="13" xfId="0" applyNumberFormat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0" fontId="3" fillId="0" borderId="13" xfId="4" quotePrefix="1" applyFont="1" applyBorder="1" applyAlignment="1">
      <alignment horizontal="left" vertical="top" wrapText="1" indent="1"/>
    </xf>
    <xf numFmtId="0" fontId="8" fillId="0" borderId="13" xfId="0" applyFont="1" applyBorder="1" applyAlignment="1">
      <alignment horizontal="left" vertical="top" indent="3"/>
    </xf>
    <xf numFmtId="0" fontId="8" fillId="0" borderId="13" xfId="0" applyFont="1" applyBorder="1" applyAlignment="1">
      <alignment horizontal="left" vertical="top" wrapText="1" indent="4"/>
    </xf>
    <xf numFmtId="0" fontId="8" fillId="0" borderId="13" xfId="0" applyFont="1" applyBorder="1" applyAlignment="1">
      <alignment horizontal="left" vertical="top" indent="4"/>
    </xf>
    <xf numFmtId="0" fontId="8" fillId="0" borderId="13" xfId="4" quotePrefix="1" applyFont="1" applyBorder="1" applyAlignment="1">
      <alignment vertical="top"/>
    </xf>
    <xf numFmtId="166" fontId="4" fillId="0" borderId="0" xfId="0" applyNumberFormat="1" applyFont="1"/>
    <xf numFmtId="0" fontId="8" fillId="0" borderId="0" xfId="2" applyFont="1" applyAlignment="1">
      <alignment horizontal="right" vertical="top"/>
    </xf>
    <xf numFmtId="3" fontId="3" fillId="8" borderId="9" xfId="2" applyNumberFormat="1" applyFont="1" applyFill="1" applyBorder="1" applyAlignment="1">
      <alignment horizontal="center" vertical="top"/>
    </xf>
    <xf numFmtId="167" fontId="8" fillId="0" borderId="0" xfId="1" applyNumberFormat="1" applyFont="1" applyAlignment="1">
      <alignment horizontal="center" vertical="top"/>
    </xf>
    <xf numFmtId="167" fontId="3" fillId="0" borderId="9" xfId="1" quotePrefix="1" applyNumberFormat="1" applyFont="1" applyFill="1" applyBorder="1" applyAlignment="1">
      <alignment horizontal="center" vertical="top" wrapText="1"/>
    </xf>
    <xf numFmtId="167" fontId="8" fillId="0" borderId="9" xfId="1" applyNumberFormat="1" applyFont="1" applyFill="1" applyBorder="1" applyAlignment="1">
      <alignment horizontal="center" vertical="top"/>
    </xf>
    <xf numFmtId="167" fontId="3" fillId="3" borderId="9" xfId="1" applyNumberFormat="1" applyFont="1" applyFill="1" applyBorder="1" applyAlignment="1">
      <alignment horizontal="center" vertical="top"/>
    </xf>
    <xf numFmtId="167" fontId="3" fillId="0" borderId="9" xfId="1" applyNumberFormat="1" applyFont="1" applyFill="1" applyBorder="1" applyAlignment="1">
      <alignment horizontal="center" vertical="top"/>
    </xf>
    <xf numFmtId="167" fontId="8" fillId="0" borderId="9" xfId="1" quotePrefix="1" applyNumberFormat="1" applyFont="1" applyFill="1" applyBorder="1" applyAlignment="1">
      <alignment horizontal="center" vertical="top" wrapText="1"/>
    </xf>
    <xf numFmtId="167" fontId="3" fillId="3" borderId="9" xfId="1" quotePrefix="1" applyNumberFormat="1" applyFont="1" applyFill="1" applyBorder="1" applyAlignment="1">
      <alignment horizontal="center" vertical="top" wrapText="1"/>
    </xf>
    <xf numFmtId="167" fontId="3" fillId="0" borderId="9" xfId="1" applyNumberFormat="1" applyFont="1" applyBorder="1" applyAlignment="1">
      <alignment horizontal="center" vertical="top" wrapText="1"/>
    </xf>
    <xf numFmtId="0" fontId="3" fillId="0" borderId="9" xfId="2" applyFont="1" applyBorder="1" applyAlignment="1">
      <alignment horizontal="center" vertical="top"/>
    </xf>
    <xf numFmtId="0" fontId="3" fillId="2" borderId="16" xfId="2" applyFont="1" applyFill="1" applyBorder="1" applyAlignment="1">
      <alignment horizontal="left" vertical="top" wrapText="1" indent="5"/>
    </xf>
    <xf numFmtId="0" fontId="3" fillId="2" borderId="18" xfId="4" quotePrefix="1" applyFont="1" applyFill="1" applyBorder="1" applyAlignment="1">
      <alignment horizontal="left" vertical="top" wrapText="1" indent="5"/>
    </xf>
    <xf numFmtId="0" fontId="3" fillId="2" borderId="18" xfId="4" applyFont="1" applyFill="1" applyBorder="1" applyAlignment="1">
      <alignment horizontal="left" vertical="top" wrapText="1" indent="5"/>
    </xf>
    <xf numFmtId="0" fontId="3" fillId="8" borderId="9" xfId="4" quotePrefix="1" applyFont="1" applyFill="1" applyBorder="1" applyAlignment="1">
      <alignment horizontal="left" vertical="top" wrapText="1" indent="5"/>
    </xf>
    <xf numFmtId="0" fontId="3" fillId="2" borderId="9" xfId="4" quotePrefix="1" applyFont="1" applyFill="1" applyBorder="1" applyAlignment="1">
      <alignment horizontal="left" vertical="top" wrapText="1" indent="7"/>
    </xf>
    <xf numFmtId="0" fontId="8" fillId="0" borderId="44" xfId="4" applyFont="1" applyBorder="1" applyAlignment="1">
      <alignment horizontal="left" vertical="top" wrapText="1" indent="9"/>
    </xf>
    <xf numFmtId="49" fontId="23" fillId="0" borderId="12" xfId="0" applyNumberFormat="1" applyFont="1" applyBorder="1" applyAlignment="1">
      <alignment vertical="top"/>
    </xf>
    <xf numFmtId="0" fontId="24" fillId="0" borderId="13" xfId="4" quotePrefix="1" applyFont="1" applyBorder="1" applyAlignment="1">
      <alignment horizontal="left" vertical="top" wrapText="1" indent="6"/>
    </xf>
    <xf numFmtId="0" fontId="3" fillId="0" borderId="0" xfId="0" applyFont="1" applyAlignment="1" applyProtection="1">
      <alignment horizontal="left" vertical="top"/>
      <protection locked="0"/>
    </xf>
    <xf numFmtId="164" fontId="3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8" fillId="0" borderId="13" xfId="0" applyFont="1" applyBorder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0" fontId="8" fillId="0" borderId="13" xfId="0" quotePrefix="1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8" fillId="0" borderId="13" xfId="4" quotePrefix="1" applyFont="1" applyBorder="1" applyAlignment="1">
      <alignment horizontal="left" vertical="top" wrapText="1"/>
    </xf>
    <xf numFmtId="0" fontId="8" fillId="0" borderId="13" xfId="4" quotePrefix="1" applyFont="1" applyBorder="1" applyAlignment="1">
      <alignment horizontal="left" vertical="top"/>
    </xf>
    <xf numFmtId="0" fontId="3" fillId="0" borderId="13" xfId="4" quotePrefix="1" applyFont="1" applyBorder="1" applyAlignment="1">
      <alignment horizontal="left" vertical="top" wrapText="1"/>
    </xf>
    <xf numFmtId="0" fontId="8" fillId="0" borderId="13" xfId="4" quotePrefix="1" applyFont="1" applyBorder="1" applyAlignment="1">
      <alignment horizontal="left" vertical="top" wrapText="1" indent="4"/>
    </xf>
    <xf numFmtId="0" fontId="3" fillId="8" borderId="9" xfId="4" quotePrefix="1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 indent="2"/>
    </xf>
    <xf numFmtId="0" fontId="8" fillId="0" borderId="13" xfId="0" quotePrefix="1" applyFont="1" applyBorder="1" applyAlignment="1">
      <alignment horizontal="left" vertical="top" indent="2"/>
    </xf>
    <xf numFmtId="3" fontId="1" fillId="0" borderId="9" xfId="1" applyNumberFormat="1" applyFont="1" applyBorder="1" applyAlignment="1">
      <alignment horizontal="center" vertical="top"/>
    </xf>
    <xf numFmtId="0" fontId="8" fillId="0" borderId="13" xfId="4" quotePrefix="1" applyFont="1" applyBorder="1" applyAlignment="1">
      <alignment horizontal="left" vertical="top" indent="3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3" fontId="0" fillId="0" borderId="9" xfId="0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3" fontId="0" fillId="0" borderId="9" xfId="1" applyNumberFormat="1" applyFont="1" applyBorder="1" applyAlignment="1">
      <alignment horizontal="center" vertical="top" wrapText="1"/>
    </xf>
    <xf numFmtId="0" fontId="17" fillId="0" borderId="12" xfId="0" applyFont="1" applyBorder="1" applyAlignment="1">
      <alignment vertical="top"/>
    </xf>
    <xf numFmtId="0" fontId="17" fillId="0" borderId="13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3" fillId="2" borderId="13" xfId="4" quotePrefix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67" fontId="3" fillId="8" borderId="9" xfId="1" applyNumberFormat="1" applyFont="1" applyFill="1" applyBorder="1" applyAlignment="1">
      <alignment horizontal="center" vertical="top"/>
    </xf>
    <xf numFmtId="167" fontId="3" fillId="2" borderId="9" xfId="1" applyNumberFormat="1" applyFont="1" applyFill="1" applyBorder="1" applyAlignment="1">
      <alignment horizontal="center" vertical="top"/>
    </xf>
    <xf numFmtId="167" fontId="8" fillId="0" borderId="0" xfId="1" applyNumberFormat="1" applyFont="1" applyBorder="1" applyAlignment="1">
      <alignment horizontal="left" vertical="top" wrapText="1"/>
    </xf>
    <xf numFmtId="169" fontId="8" fillId="0" borderId="0" xfId="0" applyNumberFormat="1" applyFont="1" applyAlignment="1">
      <alignment vertical="top"/>
    </xf>
    <xf numFmtId="0" fontId="3" fillId="3" borderId="9" xfId="0" applyFont="1" applyFill="1" applyBorder="1" applyAlignment="1">
      <alignment horizontal="center" vertical="top"/>
    </xf>
    <xf numFmtId="0" fontId="3" fillId="0" borderId="0" xfId="2" applyFont="1" applyAlignment="1">
      <alignment horizontal="center" vertical="top"/>
    </xf>
    <xf numFmtId="165" fontId="8" fillId="0" borderId="0" xfId="1" applyFont="1" applyAlignment="1">
      <alignment vertical="top"/>
    </xf>
    <xf numFmtId="167" fontId="3" fillId="2" borderId="16" xfId="1" applyNumberFormat="1" applyFont="1" applyFill="1" applyBorder="1" applyAlignment="1">
      <alignment horizontal="center" vertical="top"/>
    </xf>
    <xf numFmtId="167" fontId="8" fillId="0" borderId="18" xfId="1" quotePrefix="1" applyNumberFormat="1" applyFont="1" applyBorder="1" applyAlignment="1">
      <alignment horizontal="center" vertical="top" wrapText="1"/>
    </xf>
    <xf numFmtId="167" fontId="3" fillId="2" borderId="18" xfId="1" quotePrefix="1" applyNumberFormat="1" applyFont="1" applyFill="1" applyBorder="1" applyAlignment="1">
      <alignment horizontal="center" vertical="top" wrapText="1"/>
    </xf>
    <xf numFmtId="167" fontId="8" fillId="0" borderId="23" xfId="1" quotePrefix="1" applyNumberFormat="1" applyFont="1" applyBorder="1" applyAlignment="1">
      <alignment horizontal="center" vertical="top" wrapText="1"/>
    </xf>
    <xf numFmtId="167" fontId="8" fillId="0" borderId="18" xfId="1" applyNumberFormat="1" applyFont="1" applyBorder="1" applyAlignment="1">
      <alignment horizontal="center" vertical="top" wrapText="1"/>
    </xf>
    <xf numFmtId="167" fontId="3" fillId="2" borderId="18" xfId="1" applyNumberFormat="1" applyFont="1" applyFill="1" applyBorder="1" applyAlignment="1">
      <alignment horizontal="center" vertical="top" wrapText="1"/>
    </xf>
    <xf numFmtId="167" fontId="3" fillId="8" borderId="9" xfId="1" quotePrefix="1" applyNumberFormat="1" applyFont="1" applyFill="1" applyBorder="1" applyAlignment="1">
      <alignment horizontal="center" vertical="top" wrapText="1"/>
    </xf>
    <xf numFmtId="167" fontId="3" fillId="2" borderId="9" xfId="1" quotePrefix="1" applyNumberFormat="1" applyFont="1" applyFill="1" applyBorder="1" applyAlignment="1">
      <alignment horizontal="center" vertical="top" wrapText="1"/>
    </xf>
    <xf numFmtId="167" fontId="8" fillId="0" borderId="44" xfId="1" applyNumberFormat="1" applyFont="1" applyBorder="1" applyAlignment="1">
      <alignment horizontal="center" vertical="top" wrapText="1"/>
    </xf>
    <xf numFmtId="167" fontId="8" fillId="0" borderId="44" xfId="1" quotePrefix="1" applyNumberFormat="1" applyFont="1" applyBorder="1" applyAlignment="1">
      <alignment horizontal="center" vertical="top" wrapText="1"/>
    </xf>
    <xf numFmtId="167" fontId="3" fillId="2" borderId="44" xfId="1" applyNumberFormat="1" applyFont="1" applyFill="1" applyBorder="1" applyAlignment="1">
      <alignment horizontal="center" vertical="top"/>
    </xf>
    <xf numFmtId="167" fontId="3" fillId="0" borderId="18" xfId="1" applyNumberFormat="1" applyFont="1" applyFill="1" applyBorder="1" applyAlignment="1">
      <alignment horizontal="center" vertical="top"/>
    </xf>
    <xf numFmtId="167" fontId="3" fillId="0" borderId="48" xfId="1" applyNumberFormat="1" applyFont="1" applyFill="1" applyBorder="1" applyAlignment="1">
      <alignment horizontal="center" vertical="top"/>
    </xf>
    <xf numFmtId="167" fontId="3" fillId="0" borderId="44" xfId="1" applyNumberFormat="1" applyFont="1" applyFill="1" applyBorder="1" applyAlignment="1">
      <alignment horizontal="center" vertical="top"/>
    </xf>
    <xf numFmtId="165" fontId="3" fillId="0" borderId="9" xfId="1" applyFont="1" applyFill="1" applyBorder="1" applyAlignment="1">
      <alignment horizontal="center" vertical="top"/>
    </xf>
    <xf numFmtId="165" fontId="3" fillId="3" borderId="9" xfId="1" applyFont="1" applyFill="1" applyBorder="1" applyAlignment="1">
      <alignment horizontal="center" vertical="top"/>
    </xf>
    <xf numFmtId="165" fontId="3" fillId="8" borderId="9" xfId="1" applyFont="1" applyFill="1" applyBorder="1" applyAlignment="1">
      <alignment horizontal="center" vertical="top"/>
    </xf>
    <xf numFmtId="165" fontId="3" fillId="2" borderId="9" xfId="1" applyFont="1" applyFill="1" applyBorder="1" applyAlignment="1">
      <alignment horizontal="center" vertical="top"/>
    </xf>
    <xf numFmtId="165" fontId="3" fillId="2" borderId="44" xfId="1" applyFont="1" applyFill="1" applyBorder="1" applyAlignment="1">
      <alignment horizontal="center" vertical="top"/>
    </xf>
    <xf numFmtId="165" fontId="3" fillId="0" borderId="18" xfId="1" applyFont="1" applyFill="1" applyBorder="1" applyAlignment="1">
      <alignment horizontal="center" vertical="top"/>
    </xf>
    <xf numFmtId="165" fontId="3" fillId="0" borderId="48" xfId="1" applyFont="1" applyFill="1" applyBorder="1" applyAlignment="1">
      <alignment horizontal="center" vertical="top"/>
    </xf>
    <xf numFmtId="165" fontId="3" fillId="0" borderId="44" xfId="1" applyFont="1" applyFill="1" applyBorder="1" applyAlignment="1">
      <alignment horizontal="center" vertical="top"/>
    </xf>
    <xf numFmtId="165" fontId="3" fillId="0" borderId="9" xfId="1" applyFont="1" applyBorder="1" applyAlignment="1">
      <alignment horizontal="center" vertical="top"/>
    </xf>
    <xf numFmtId="0" fontId="28" fillId="0" borderId="0" xfId="2" applyFont="1" applyAlignment="1">
      <alignment horizontal="right" vertical="top"/>
    </xf>
    <xf numFmtId="0" fontId="28" fillId="3" borderId="9" xfId="2" applyFont="1" applyFill="1" applyBorder="1" applyAlignment="1">
      <alignment vertical="top" wrapText="1"/>
    </xf>
    <xf numFmtId="0" fontId="28" fillId="0" borderId="18" xfId="2" applyFont="1" applyBorder="1" applyAlignment="1">
      <alignment vertical="top"/>
    </xf>
    <xf numFmtId="0" fontId="28" fillId="0" borderId="0" xfId="2" applyFont="1" applyAlignment="1">
      <alignment vertical="top"/>
    </xf>
    <xf numFmtId="0" fontId="21" fillId="0" borderId="0" xfId="2" applyFont="1" applyAlignment="1">
      <alignment horizontal="center" vertical="top"/>
    </xf>
    <xf numFmtId="0" fontId="17" fillId="0" borderId="18" xfId="2" applyFont="1" applyBorder="1" applyAlignment="1">
      <alignment vertical="top" wrapText="1"/>
    </xf>
    <xf numFmtId="0" fontId="17" fillId="0" borderId="18" xfId="2" applyFont="1" applyBorder="1" applyAlignment="1">
      <alignment vertical="top"/>
    </xf>
    <xf numFmtId="0" fontId="21" fillId="2" borderId="18" xfId="2" applyFont="1" applyFill="1" applyBorder="1" applyAlignment="1">
      <alignment vertical="top"/>
    </xf>
    <xf numFmtId="0" fontId="17" fillId="0" borderId="23" xfId="2" applyFont="1" applyBorder="1" applyAlignment="1">
      <alignment vertical="top"/>
    </xf>
    <xf numFmtId="0" fontId="17" fillId="3" borderId="9" xfId="2" applyFont="1" applyFill="1" applyBorder="1" applyAlignment="1">
      <alignment vertical="top" wrapText="1"/>
    </xf>
    <xf numFmtId="0" fontId="17" fillId="8" borderId="9" xfId="2" applyFont="1" applyFill="1" applyBorder="1" applyAlignment="1">
      <alignment vertical="top" wrapText="1"/>
    </xf>
    <xf numFmtId="0" fontId="21" fillId="2" borderId="9" xfId="2" applyFont="1" applyFill="1" applyBorder="1" applyAlignment="1">
      <alignment vertical="top" wrapText="1"/>
    </xf>
    <xf numFmtId="0" fontId="17" fillId="0" borderId="44" xfId="2" applyFont="1" applyBorder="1" applyAlignment="1">
      <alignment vertical="top" wrapText="1"/>
    </xf>
    <xf numFmtId="167" fontId="8" fillId="0" borderId="18" xfId="1" quotePrefix="1" applyNumberFormat="1" applyFont="1" applyFill="1" applyBorder="1" applyAlignment="1">
      <alignment vertical="top" wrapText="1"/>
    </xf>
    <xf numFmtId="0" fontId="28" fillId="0" borderId="15" xfId="2" applyFont="1" applyBorder="1" applyAlignment="1">
      <alignment vertical="top"/>
    </xf>
    <xf numFmtId="0" fontId="29" fillId="2" borderId="44" xfId="2" applyFont="1" applyFill="1" applyBorder="1" applyAlignment="1">
      <alignment vertical="top"/>
    </xf>
    <xf numFmtId="165" fontId="8" fillId="0" borderId="18" xfId="1" quotePrefix="1" applyFont="1" applyBorder="1" applyAlignment="1">
      <alignment vertical="top" wrapText="1"/>
    </xf>
    <xf numFmtId="167" fontId="8" fillId="0" borderId="18" xfId="1" quotePrefix="1" applyNumberFormat="1" applyFont="1" applyBorder="1" applyAlignment="1">
      <alignment vertical="top" wrapText="1"/>
    </xf>
    <xf numFmtId="0" fontId="21" fillId="0" borderId="9" xfId="1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7" fontId="3" fillId="8" borderId="38" xfId="1" applyNumberFormat="1" applyFont="1" applyFill="1" applyBorder="1" applyAlignment="1">
      <alignment horizontal="center" vertical="top"/>
    </xf>
    <xf numFmtId="165" fontId="3" fillId="8" borderId="38" xfId="1" applyFont="1" applyFill="1" applyBorder="1" applyAlignment="1">
      <alignment horizontal="center" vertical="top"/>
    </xf>
    <xf numFmtId="165" fontId="3" fillId="2" borderId="16" xfId="1" applyFont="1" applyFill="1" applyBorder="1" applyAlignment="1">
      <alignment horizontal="center" vertical="top"/>
    </xf>
    <xf numFmtId="167" fontId="3" fillId="2" borderId="18" xfId="1" applyNumberFormat="1" applyFont="1" applyFill="1" applyBorder="1" applyAlignment="1">
      <alignment horizontal="center" vertical="top"/>
    </xf>
    <xf numFmtId="165" fontId="3" fillId="2" borderId="18" xfId="1" applyFont="1" applyFill="1" applyBorder="1" applyAlignment="1">
      <alignment horizontal="center" vertical="top"/>
    </xf>
    <xf numFmtId="0" fontId="6" fillId="0" borderId="18" xfId="4" quotePrefix="1" applyFont="1" applyBorder="1" applyAlignment="1">
      <alignment horizontal="left" vertical="top" wrapText="1" indent="8"/>
    </xf>
    <xf numFmtId="0" fontId="6" fillId="0" borderId="18" xfId="4" quotePrefix="1" applyFont="1" applyBorder="1" applyAlignment="1">
      <alignment horizontal="left" vertical="top" wrapText="1" indent="7"/>
    </xf>
    <xf numFmtId="0" fontId="6" fillId="0" borderId="18" xfId="4" quotePrefix="1" applyFont="1" applyBorder="1" applyAlignment="1">
      <alignment horizontal="left" vertical="top" wrapText="1" indent="10"/>
    </xf>
    <xf numFmtId="0" fontId="6" fillId="0" borderId="44" xfId="4" quotePrefix="1" applyFont="1" applyBorder="1" applyAlignment="1">
      <alignment horizontal="left" vertical="top" wrapText="1" indent="8"/>
    </xf>
    <xf numFmtId="0" fontId="6" fillId="0" borderId="18" xfId="2" applyFont="1" applyBorder="1" applyAlignment="1">
      <alignment horizontal="left" vertical="top" wrapText="1" indent="10"/>
    </xf>
    <xf numFmtId="0" fontId="9" fillId="0" borderId="9" xfId="1" applyNumberFormat="1" applyFont="1" applyBorder="1" applyAlignment="1">
      <alignment horizontal="center" vertical="center" wrapText="1"/>
    </xf>
    <xf numFmtId="0" fontId="8" fillId="0" borderId="23" xfId="4" quotePrefix="1" applyFont="1" applyBorder="1" applyAlignment="1">
      <alignment horizontal="left" vertical="top" wrapText="1" indent="9"/>
    </xf>
    <xf numFmtId="167" fontId="3" fillId="0" borderId="23" xfId="1" applyNumberFormat="1" applyFont="1" applyFill="1" applyBorder="1" applyAlignment="1">
      <alignment horizontal="center" vertical="top"/>
    </xf>
    <xf numFmtId="165" fontId="3" fillId="0" borderId="23" xfId="1" applyFont="1" applyFill="1" applyBorder="1" applyAlignment="1">
      <alignment horizontal="center" vertical="top"/>
    </xf>
    <xf numFmtId="0" fontId="17" fillId="0" borderId="23" xfId="2" applyFont="1" applyBorder="1" applyAlignment="1">
      <alignment vertical="top" wrapText="1"/>
    </xf>
    <xf numFmtId="0" fontId="3" fillId="0" borderId="0" xfId="0" applyFont="1"/>
    <xf numFmtId="0" fontId="6" fillId="0" borderId="9" xfId="0" applyFont="1" applyBorder="1" applyAlignment="1">
      <alignment vertical="top" wrapText="1"/>
    </xf>
    <xf numFmtId="167" fontId="6" fillId="0" borderId="9" xfId="1" applyNumberFormat="1" applyFont="1" applyFill="1" applyBorder="1" applyAlignment="1">
      <alignment vertical="top"/>
    </xf>
    <xf numFmtId="166" fontId="6" fillId="0" borderId="9" xfId="1" applyNumberFormat="1" applyFont="1" applyFill="1" applyBorder="1" applyAlignment="1">
      <alignment vertical="top"/>
    </xf>
    <xf numFmtId="167" fontId="4" fillId="0" borderId="0" xfId="0" applyNumberFormat="1" applyFont="1"/>
    <xf numFmtId="165" fontId="4" fillId="0" borderId="0" xfId="1" applyFont="1"/>
    <xf numFmtId="0" fontId="33" fillId="0" borderId="0" xfId="0" applyFont="1"/>
    <xf numFmtId="0" fontId="34" fillId="0" borderId="0" xfId="0" applyFont="1"/>
    <xf numFmtId="165" fontId="34" fillId="0" borderId="0" xfId="1" applyFont="1"/>
    <xf numFmtId="166" fontId="6" fillId="0" borderId="12" xfId="1" applyNumberFormat="1" applyFont="1" applyFill="1" applyBorder="1" applyAlignment="1" applyProtection="1">
      <alignment vertical="top"/>
      <protection locked="0"/>
    </xf>
    <xf numFmtId="0" fontId="8" fillId="0" borderId="51" xfId="0" applyFont="1" applyBorder="1" applyAlignment="1">
      <alignment horizontal="left" vertical="top" wrapText="1"/>
    </xf>
    <xf numFmtId="0" fontId="3" fillId="0" borderId="9" xfId="2" applyFont="1" applyBorder="1" applyAlignment="1">
      <alignment horizontal="center" vertical="top" wrapText="1"/>
    </xf>
    <xf numFmtId="0" fontId="3" fillId="0" borderId="12" xfId="2" applyFont="1" applyBorder="1" applyAlignment="1">
      <alignment horizontal="center" vertical="top"/>
    </xf>
    <xf numFmtId="0" fontId="3" fillId="0" borderId="13" xfId="2" applyFont="1" applyBorder="1" applyAlignment="1">
      <alignment horizontal="center" vertical="top"/>
    </xf>
    <xf numFmtId="0" fontId="3" fillId="0" borderId="14" xfId="2" applyFont="1" applyBorder="1" applyAlignment="1">
      <alignment horizontal="center" vertical="top"/>
    </xf>
    <xf numFmtId="167" fontId="9" fillId="0" borderId="9" xfId="1" applyNumberFormat="1" applyFont="1" applyBorder="1" applyAlignment="1">
      <alignment horizontal="center" vertical="center" wrapText="1"/>
    </xf>
    <xf numFmtId="49" fontId="9" fillId="0" borderId="9" xfId="2" applyNumberFormat="1" applyFont="1" applyBorder="1" applyAlignment="1">
      <alignment horizontal="center" vertical="center" wrapText="1"/>
    </xf>
    <xf numFmtId="165" fontId="9" fillId="0" borderId="9" xfId="1" applyFont="1" applyBorder="1" applyAlignment="1">
      <alignment horizontal="center" vertical="center" wrapText="1"/>
    </xf>
    <xf numFmtId="166" fontId="3" fillId="8" borderId="9" xfId="1" applyNumberFormat="1" applyFont="1" applyFill="1" applyBorder="1" applyAlignment="1">
      <alignment horizontal="center" vertical="top"/>
    </xf>
    <xf numFmtId="2" fontId="3" fillId="8" borderId="9" xfId="1" applyNumberFormat="1" applyFont="1" applyFill="1" applyBorder="1" applyAlignment="1">
      <alignment horizontal="right" vertical="top"/>
    </xf>
    <xf numFmtId="0" fontId="8" fillId="8" borderId="0" xfId="2" applyFont="1" applyFill="1" applyAlignment="1">
      <alignment vertical="top"/>
    </xf>
    <xf numFmtId="0" fontId="3" fillId="4" borderId="9" xfId="2" applyFont="1" applyFill="1" applyBorder="1" applyAlignment="1">
      <alignment horizontal="left" vertical="top" wrapText="1"/>
    </xf>
    <xf numFmtId="167" fontId="3" fillId="4" borderId="9" xfId="1" applyNumberFormat="1" applyFont="1" applyFill="1" applyBorder="1" applyAlignment="1">
      <alignment horizontal="center" vertical="top" wrapText="1"/>
    </xf>
    <xf numFmtId="166" fontId="3" fillId="4" borderId="9" xfId="1" applyNumberFormat="1" applyFont="1" applyFill="1" applyBorder="1" applyAlignment="1">
      <alignment horizontal="center" vertical="top" wrapText="1"/>
    </xf>
    <xf numFmtId="167" fontId="3" fillId="4" borderId="9" xfId="1" applyNumberFormat="1" applyFont="1" applyFill="1" applyBorder="1" applyAlignment="1">
      <alignment horizontal="center" vertical="top"/>
    </xf>
    <xf numFmtId="166" fontId="3" fillId="4" borderId="9" xfId="1" applyNumberFormat="1" applyFont="1" applyFill="1" applyBorder="1" applyAlignment="1">
      <alignment horizontal="center" vertical="top"/>
    </xf>
    <xf numFmtId="165" fontId="3" fillId="4" borderId="9" xfId="1" applyFont="1" applyFill="1" applyBorder="1" applyAlignment="1">
      <alignment horizontal="center" vertical="top"/>
    </xf>
    <xf numFmtId="3" fontId="3" fillId="4" borderId="9" xfId="2" applyNumberFormat="1" applyFont="1" applyFill="1" applyBorder="1" applyAlignment="1">
      <alignment horizontal="center" vertical="top" wrapText="1"/>
    </xf>
    <xf numFmtId="0" fontId="3" fillId="2" borderId="9" xfId="2" applyFont="1" applyFill="1" applyBorder="1" applyAlignment="1">
      <alignment horizontal="left" vertical="top" wrapText="1" indent="1"/>
    </xf>
    <xf numFmtId="167" fontId="3" fillId="2" borderId="9" xfId="1" applyNumberFormat="1" applyFont="1" applyFill="1" applyBorder="1" applyAlignment="1">
      <alignment horizontal="center" vertical="top" wrapText="1"/>
    </xf>
    <xf numFmtId="166" fontId="3" fillId="2" borderId="9" xfId="1" applyNumberFormat="1" applyFont="1" applyFill="1" applyBorder="1" applyAlignment="1">
      <alignment horizontal="center" vertical="top" wrapText="1"/>
    </xf>
    <xf numFmtId="166" fontId="3" fillId="2" borderId="9" xfId="1" applyNumberFormat="1" applyFont="1" applyFill="1" applyBorder="1" applyAlignment="1">
      <alignment horizontal="center" vertical="top"/>
    </xf>
    <xf numFmtId="3" fontId="3" fillId="2" borderId="9" xfId="2" applyNumberFormat="1" applyFont="1" applyFill="1" applyBorder="1" applyAlignment="1">
      <alignment horizontal="center" vertical="top" wrapText="1"/>
    </xf>
    <xf numFmtId="0" fontId="3" fillId="0" borderId="9" xfId="2" applyFont="1" applyBorder="1" applyAlignment="1">
      <alignment horizontal="left" vertical="top" wrapText="1" indent="2"/>
    </xf>
    <xf numFmtId="167" fontId="3" fillId="0" borderId="9" xfId="1" applyNumberFormat="1" applyFont="1" applyFill="1" applyBorder="1" applyAlignment="1">
      <alignment horizontal="center" vertical="top" wrapText="1"/>
    </xf>
    <xf numFmtId="166" fontId="3" fillId="0" borderId="9" xfId="1" applyNumberFormat="1" applyFont="1" applyFill="1" applyBorder="1" applyAlignment="1">
      <alignment horizontal="center" vertical="top" wrapText="1"/>
    </xf>
    <xf numFmtId="166" fontId="3" fillId="0" borderId="9" xfId="1" applyNumberFormat="1" applyFont="1" applyFill="1" applyBorder="1" applyAlignment="1">
      <alignment horizontal="center" vertical="top"/>
    </xf>
    <xf numFmtId="3" fontId="3" fillId="0" borderId="9" xfId="2" applyNumberFormat="1" applyFont="1" applyBorder="1" applyAlignment="1">
      <alignment horizontal="center" vertical="top" wrapText="1"/>
    </xf>
    <xf numFmtId="166" fontId="3" fillId="3" borderId="9" xfId="1" applyNumberFormat="1" applyFont="1" applyFill="1" applyBorder="1" applyAlignment="1">
      <alignment horizontal="center" vertical="top"/>
    </xf>
    <xf numFmtId="166" fontId="8" fillId="0" borderId="9" xfId="1" quotePrefix="1" applyNumberFormat="1" applyFont="1" applyFill="1" applyBorder="1" applyAlignment="1">
      <alignment horizontal="center" vertical="top" wrapText="1"/>
    </xf>
    <xf numFmtId="4" fontId="8" fillId="0" borderId="9" xfId="2" applyNumberFormat="1" applyFont="1" applyBorder="1" applyAlignment="1">
      <alignment vertical="top"/>
    </xf>
    <xf numFmtId="166" fontId="3" fillId="3" borderId="9" xfId="1" quotePrefix="1" applyNumberFormat="1" applyFont="1" applyFill="1" applyBorder="1" applyAlignment="1">
      <alignment horizontal="center" vertical="top" wrapText="1"/>
    </xf>
    <xf numFmtId="4" fontId="3" fillId="0" borderId="9" xfId="2" applyNumberFormat="1" applyFont="1" applyBorder="1" applyAlignment="1">
      <alignment vertical="top"/>
    </xf>
    <xf numFmtId="0" fontId="3" fillId="3" borderId="9" xfId="2" applyFont="1" applyFill="1" applyBorder="1" applyAlignment="1">
      <alignment horizontal="left" vertical="top" wrapText="1" indent="4"/>
    </xf>
    <xf numFmtId="0" fontId="8" fillId="0" borderId="9" xfId="2" applyFont="1" applyBorder="1" applyAlignment="1">
      <alignment horizontal="left" vertical="top" wrapText="1" indent="5"/>
    </xf>
    <xf numFmtId="166" fontId="8" fillId="0" borderId="9" xfId="1" applyNumberFormat="1" applyFont="1" applyFill="1" applyBorder="1" applyAlignment="1">
      <alignment horizontal="center" vertical="top"/>
    </xf>
    <xf numFmtId="3" fontId="8" fillId="0" borderId="9" xfId="2" applyNumberFormat="1" applyFont="1" applyBorder="1" applyAlignment="1">
      <alignment horizontal="center" vertical="top"/>
    </xf>
    <xf numFmtId="0" fontId="8" fillId="0" borderId="9" xfId="2" applyFont="1" applyBorder="1" applyAlignment="1">
      <alignment horizontal="left" vertical="top" wrapText="1" indent="6"/>
    </xf>
    <xf numFmtId="0" fontId="8" fillId="0" borderId="9" xfId="2" applyFont="1" applyBorder="1" applyAlignment="1">
      <alignment horizontal="left" vertical="top" indent="7"/>
    </xf>
    <xf numFmtId="0" fontId="8" fillId="0" borderId="9" xfId="2" applyFont="1" applyBorder="1" applyAlignment="1">
      <alignment horizontal="left" vertical="top" wrapText="1" indent="7"/>
    </xf>
    <xf numFmtId="166" fontId="3" fillId="0" borderId="9" xfId="1" quotePrefix="1" applyNumberFormat="1" applyFont="1" applyFill="1" applyBorder="1" applyAlignment="1">
      <alignment horizontal="center" vertical="top" wrapText="1"/>
    </xf>
    <xf numFmtId="166" fontId="8" fillId="0" borderId="0" xfId="1" applyNumberFormat="1" applyFont="1" applyAlignment="1">
      <alignment horizontal="center" vertical="top"/>
    </xf>
    <xf numFmtId="3" fontId="8" fillId="0" borderId="0" xfId="2" applyNumberFormat="1" applyFont="1" applyAlignment="1">
      <alignment horizontal="center" vertical="top"/>
    </xf>
    <xf numFmtId="166" fontId="8" fillId="0" borderId="0" xfId="1" applyNumberFormat="1" applyFont="1" applyAlignment="1">
      <alignment vertical="top"/>
    </xf>
    <xf numFmtId="167" fontId="21" fillId="0" borderId="9" xfId="1" applyNumberFormat="1" applyFont="1" applyBorder="1" applyAlignment="1">
      <alignment horizontal="center" vertical="center" wrapText="1"/>
    </xf>
    <xf numFmtId="166" fontId="21" fillId="0" borderId="9" xfId="1" applyNumberFormat="1" applyFont="1" applyBorder="1" applyAlignment="1">
      <alignment horizontal="center" vertical="center" wrapText="1"/>
    </xf>
    <xf numFmtId="49" fontId="21" fillId="0" borderId="9" xfId="2" applyNumberFormat="1" applyFont="1" applyBorder="1" applyAlignment="1">
      <alignment horizontal="center" vertical="center" wrapText="1"/>
    </xf>
    <xf numFmtId="165" fontId="35" fillId="0" borderId="9" xfId="1" applyFont="1" applyBorder="1" applyAlignment="1">
      <alignment horizontal="center" vertical="center" wrapText="1"/>
    </xf>
    <xf numFmtId="49" fontId="21" fillId="0" borderId="39" xfId="2" applyNumberFormat="1" applyFont="1" applyBorder="1" applyAlignment="1">
      <alignment horizontal="center" vertical="center" wrapText="1"/>
    </xf>
    <xf numFmtId="166" fontId="3" fillId="0" borderId="9" xfId="1" applyNumberFormat="1" applyFont="1" applyBorder="1" applyAlignment="1">
      <alignment horizontal="center" vertical="top" wrapText="1"/>
    </xf>
    <xf numFmtId="4" fontId="3" fillId="0" borderId="9" xfId="2" applyNumberFormat="1" applyFont="1" applyBorder="1" applyAlignment="1">
      <alignment horizontal="right" vertical="top"/>
    </xf>
    <xf numFmtId="0" fontId="28" fillId="0" borderId="9" xfId="2" applyFont="1" applyBorder="1" applyAlignment="1">
      <alignment vertical="top"/>
    </xf>
    <xf numFmtId="0" fontId="3" fillId="9" borderId="9" xfId="2" applyFont="1" applyFill="1" applyBorder="1" applyAlignment="1">
      <alignment horizontal="left" vertical="top" wrapText="1"/>
    </xf>
    <xf numFmtId="167" fontId="3" fillId="9" borderId="9" xfId="1" applyNumberFormat="1" applyFont="1" applyFill="1" applyBorder="1" applyAlignment="1">
      <alignment horizontal="center" vertical="top" wrapText="1"/>
    </xf>
    <xf numFmtId="166" fontId="3" fillId="9" borderId="9" xfId="1" applyNumberFormat="1" applyFont="1" applyFill="1" applyBorder="1" applyAlignment="1">
      <alignment horizontal="center" vertical="top" wrapText="1"/>
    </xf>
    <xf numFmtId="167" fontId="3" fillId="9" borderId="9" xfId="1" applyNumberFormat="1" applyFont="1" applyFill="1" applyBorder="1" applyAlignment="1">
      <alignment horizontal="center" vertical="top"/>
    </xf>
    <xf numFmtId="166" fontId="3" fillId="9" borderId="9" xfId="1" applyNumberFormat="1" applyFont="1" applyFill="1" applyBorder="1" applyAlignment="1">
      <alignment horizontal="center" vertical="top"/>
    </xf>
    <xf numFmtId="165" fontId="3" fillId="9" borderId="9" xfId="1" applyFont="1" applyFill="1" applyBorder="1" applyAlignment="1">
      <alignment horizontal="center" vertical="top"/>
    </xf>
    <xf numFmtId="4" fontId="3" fillId="9" borderId="9" xfId="2" applyNumberFormat="1" applyFont="1" applyFill="1" applyBorder="1" applyAlignment="1">
      <alignment horizontal="right" vertical="top" wrapText="1"/>
    </xf>
    <xf numFmtId="0" fontId="29" fillId="9" borderId="9" xfId="2" applyFont="1" applyFill="1" applyBorder="1" applyAlignment="1">
      <alignment vertical="top"/>
    </xf>
    <xf numFmtId="0" fontId="3" fillId="5" borderId="9" xfId="2" applyFont="1" applyFill="1" applyBorder="1" applyAlignment="1">
      <alignment horizontal="left" vertical="top" wrapText="1" indent="1"/>
    </xf>
    <xf numFmtId="167" fontId="3" fillId="5" borderId="9" xfId="1" applyNumberFormat="1" applyFont="1" applyFill="1" applyBorder="1" applyAlignment="1">
      <alignment horizontal="center" vertical="top" wrapText="1"/>
    </xf>
    <xf numFmtId="166" fontId="3" fillId="5" borderId="9" xfId="1" applyNumberFormat="1" applyFont="1" applyFill="1" applyBorder="1" applyAlignment="1">
      <alignment horizontal="center" vertical="top" wrapText="1"/>
    </xf>
    <xf numFmtId="167" fontId="3" fillId="5" borderId="9" xfId="1" applyNumberFormat="1" applyFont="1" applyFill="1" applyBorder="1" applyAlignment="1">
      <alignment horizontal="center" vertical="top"/>
    </xf>
    <xf numFmtId="166" fontId="3" fillId="5" borderId="9" xfId="1" applyNumberFormat="1" applyFont="1" applyFill="1" applyBorder="1" applyAlignment="1">
      <alignment horizontal="center" vertical="top"/>
    </xf>
    <xf numFmtId="165" fontId="3" fillId="5" borderId="9" xfId="1" applyFont="1" applyFill="1" applyBorder="1" applyAlignment="1">
      <alignment horizontal="center" vertical="top"/>
    </xf>
    <xf numFmtId="4" fontId="3" fillId="5" borderId="9" xfId="2" applyNumberFormat="1" applyFont="1" applyFill="1" applyBorder="1" applyAlignment="1">
      <alignment horizontal="right" vertical="top" wrapText="1"/>
    </xf>
    <xf numFmtId="0" fontId="29" fillId="5" borderId="9" xfId="2" applyFont="1" applyFill="1" applyBorder="1" applyAlignment="1">
      <alignment vertical="top"/>
    </xf>
    <xf numFmtId="0" fontId="3" fillId="5" borderId="9" xfId="2" applyFont="1" applyFill="1" applyBorder="1" applyAlignment="1">
      <alignment horizontal="left" vertical="top" wrapText="1" indent="2"/>
    </xf>
    <xf numFmtId="0" fontId="3" fillId="4" borderId="9" xfId="2" applyFont="1" applyFill="1" applyBorder="1" applyAlignment="1">
      <alignment horizontal="left" vertical="top" wrapText="1" indent="1"/>
    </xf>
    <xf numFmtId="4" fontId="3" fillId="4" borderId="9" xfId="2" applyNumberFormat="1" applyFont="1" applyFill="1" applyBorder="1" applyAlignment="1">
      <alignment horizontal="right" vertical="top" wrapText="1"/>
    </xf>
    <xf numFmtId="0" fontId="29" fillId="4" borderId="9" xfId="2" applyFont="1" applyFill="1" applyBorder="1" applyAlignment="1">
      <alignment vertical="top"/>
    </xf>
    <xf numFmtId="0" fontId="3" fillId="2" borderId="9" xfId="2" applyFont="1" applyFill="1" applyBorder="1" applyAlignment="1">
      <alignment horizontal="left" vertical="top" wrapText="1" indent="2"/>
    </xf>
    <xf numFmtId="4" fontId="3" fillId="2" borderId="9" xfId="2" applyNumberFormat="1" applyFont="1" applyFill="1" applyBorder="1" applyAlignment="1">
      <alignment horizontal="right" vertical="top" wrapText="1"/>
    </xf>
    <xf numFmtId="0" fontId="29" fillId="2" borderId="9" xfId="2" applyFont="1" applyFill="1" applyBorder="1" applyAlignment="1">
      <alignment vertical="top"/>
    </xf>
    <xf numFmtId="0" fontId="3" fillId="8" borderId="9" xfId="2" applyFont="1" applyFill="1" applyBorder="1" applyAlignment="1">
      <alignment horizontal="left" vertical="top" wrapText="1" indent="3"/>
    </xf>
    <xf numFmtId="167" fontId="3" fillId="8" borderId="9" xfId="1" applyNumberFormat="1" applyFont="1" applyFill="1" applyBorder="1" applyAlignment="1">
      <alignment horizontal="center" vertical="top" wrapText="1"/>
    </xf>
    <xf numFmtId="166" fontId="3" fillId="8" borderId="9" xfId="1" applyNumberFormat="1" applyFont="1" applyFill="1" applyBorder="1" applyAlignment="1">
      <alignment horizontal="center" vertical="top" wrapText="1"/>
    </xf>
    <xf numFmtId="4" fontId="3" fillId="8" borderId="9" xfId="2" applyNumberFormat="1" applyFont="1" applyFill="1" applyBorder="1" applyAlignment="1">
      <alignment horizontal="right" vertical="top" wrapText="1"/>
    </xf>
    <xf numFmtId="0" fontId="29" fillId="8" borderId="9" xfId="2" applyFont="1" applyFill="1" applyBorder="1" applyAlignment="1">
      <alignment vertical="top"/>
    </xf>
    <xf numFmtId="4" fontId="3" fillId="3" borderId="9" xfId="2" applyNumberFormat="1" applyFont="1" applyFill="1" applyBorder="1" applyAlignment="1">
      <alignment vertical="top"/>
    </xf>
    <xf numFmtId="166" fontId="3" fillId="2" borderId="16" xfId="1" applyNumberFormat="1" applyFont="1" applyFill="1" applyBorder="1" applyAlignment="1">
      <alignment horizontal="center" vertical="top"/>
    </xf>
    <xf numFmtId="4" fontId="3" fillId="2" borderId="16" xfId="2" applyNumberFormat="1" applyFont="1" applyFill="1" applyBorder="1" applyAlignment="1">
      <alignment vertical="top"/>
    </xf>
    <xf numFmtId="0" fontId="29" fillId="2" borderId="16" xfId="2" applyFont="1" applyFill="1" applyBorder="1" applyAlignment="1">
      <alignment vertical="top"/>
    </xf>
    <xf numFmtId="166" fontId="8" fillId="0" borderId="18" xfId="1" quotePrefix="1" applyNumberFormat="1" applyFont="1" applyBorder="1" applyAlignment="1">
      <alignment horizontal="center" vertical="top" wrapText="1"/>
    </xf>
    <xf numFmtId="166" fontId="3" fillId="0" borderId="18" xfId="1" applyNumberFormat="1" applyFont="1" applyFill="1" applyBorder="1" applyAlignment="1">
      <alignment horizontal="center" vertical="top"/>
    </xf>
    <xf numFmtId="4" fontId="8" fillId="0" borderId="18" xfId="2" applyNumberFormat="1" applyFont="1" applyBorder="1" applyAlignment="1">
      <alignment vertical="top"/>
    </xf>
    <xf numFmtId="0" fontId="8" fillId="0" borderId="18" xfId="4" quotePrefix="1" applyFont="1" applyBorder="1" applyAlignment="1">
      <alignment horizontal="left" vertical="top" wrapText="1" indent="10"/>
    </xf>
    <xf numFmtId="0" fontId="8" fillId="0" borderId="4" xfId="4" quotePrefix="1" applyFont="1" applyBorder="1" applyAlignment="1">
      <alignment horizontal="left" vertical="top" wrapText="1" indent="10"/>
    </xf>
    <xf numFmtId="166" fontId="8" fillId="0" borderId="18" xfId="1" quotePrefix="1" applyNumberFormat="1" applyFont="1" applyFill="1" applyBorder="1" applyAlignment="1">
      <alignment vertical="top" wrapText="1"/>
    </xf>
    <xf numFmtId="0" fontId="8" fillId="0" borderId="18" xfId="4" quotePrefix="1" applyFont="1" applyBorder="1" applyAlignment="1">
      <alignment vertical="top" wrapText="1"/>
    </xf>
    <xf numFmtId="0" fontId="8" fillId="0" borderId="4" xfId="2" applyFont="1" applyBorder="1" applyAlignment="1">
      <alignment horizontal="left" vertical="top" wrapText="1" indent="10"/>
    </xf>
    <xf numFmtId="165" fontId="8" fillId="0" borderId="18" xfId="1" applyFont="1" applyBorder="1" applyAlignment="1">
      <alignment vertical="top" wrapText="1"/>
    </xf>
    <xf numFmtId="166" fontId="8" fillId="0" borderId="18" xfId="1" applyNumberFormat="1" applyFont="1" applyBorder="1" applyAlignment="1">
      <alignment vertical="top" wrapText="1"/>
    </xf>
    <xf numFmtId="0" fontId="8" fillId="0" borderId="18" xfId="2" applyFont="1" applyBorder="1" applyAlignment="1">
      <alignment vertical="top" wrapText="1"/>
    </xf>
    <xf numFmtId="0" fontId="8" fillId="0" borderId="44" xfId="4" quotePrefix="1" applyFont="1" applyBorder="1" applyAlignment="1">
      <alignment horizontal="left" vertical="top" wrapText="1" indent="8"/>
    </xf>
    <xf numFmtId="166" fontId="8" fillId="0" borderId="44" xfId="1" quotePrefix="1" applyNumberFormat="1" applyFont="1" applyBorder="1" applyAlignment="1">
      <alignment horizontal="center" vertical="top" wrapText="1"/>
    </xf>
    <xf numFmtId="0" fontId="8" fillId="0" borderId="18" xfId="2" applyFont="1" applyBorder="1" applyAlignment="1">
      <alignment horizontal="left" vertical="top" wrapText="1" indent="10"/>
    </xf>
    <xf numFmtId="166" fontId="3" fillId="2" borderId="18" xfId="1" quotePrefix="1" applyNumberFormat="1" applyFont="1" applyFill="1" applyBorder="1" applyAlignment="1">
      <alignment horizontal="center" vertical="top" wrapText="1"/>
    </xf>
    <xf numFmtId="166" fontId="3" fillId="2" borderId="18" xfId="1" applyNumberFormat="1" applyFont="1" applyFill="1" applyBorder="1" applyAlignment="1">
      <alignment horizontal="center" vertical="top"/>
    </xf>
    <xf numFmtId="4" fontId="3" fillId="2" borderId="18" xfId="2" applyNumberFormat="1" applyFont="1" applyFill="1" applyBorder="1" applyAlignment="1">
      <alignment vertical="top"/>
    </xf>
    <xf numFmtId="166" fontId="8" fillId="0" borderId="23" xfId="1" quotePrefix="1" applyNumberFormat="1" applyFont="1" applyBorder="1" applyAlignment="1">
      <alignment horizontal="center" vertical="top" wrapText="1"/>
    </xf>
    <xf numFmtId="166" fontId="3" fillId="0" borderId="23" xfId="1" applyNumberFormat="1" applyFont="1" applyFill="1" applyBorder="1" applyAlignment="1">
      <alignment horizontal="center" vertical="top"/>
    </xf>
    <xf numFmtId="4" fontId="8" fillId="0" borderId="23" xfId="2" applyNumberFormat="1" applyFont="1" applyBorder="1" applyAlignment="1">
      <alignment vertical="top"/>
    </xf>
    <xf numFmtId="0" fontId="3" fillId="2" borderId="44" xfId="4" applyFont="1" applyFill="1" applyBorder="1" applyAlignment="1">
      <alignment horizontal="left" vertical="top" wrapText="1" indent="5"/>
    </xf>
    <xf numFmtId="167" fontId="3" fillId="2" borderId="44" xfId="1" applyNumberFormat="1" applyFont="1" applyFill="1" applyBorder="1" applyAlignment="1">
      <alignment horizontal="center" vertical="top" wrapText="1"/>
    </xf>
    <xf numFmtId="166" fontId="3" fillId="2" borderId="44" xfId="1" applyNumberFormat="1" applyFont="1" applyFill="1" applyBorder="1" applyAlignment="1">
      <alignment horizontal="center" vertical="top" wrapText="1"/>
    </xf>
    <xf numFmtId="166" fontId="3" fillId="2" borderId="44" xfId="1" applyNumberFormat="1" applyFont="1" applyFill="1" applyBorder="1" applyAlignment="1">
      <alignment horizontal="center" vertical="top"/>
    </xf>
    <xf numFmtId="4" fontId="3" fillId="2" borderId="44" xfId="2" applyNumberFormat="1" applyFont="1" applyFill="1" applyBorder="1" applyAlignment="1">
      <alignment vertical="top"/>
    </xf>
    <xf numFmtId="0" fontId="21" fillId="2" borderId="44" xfId="2" applyFont="1" applyFill="1" applyBorder="1" applyAlignment="1">
      <alignment vertical="top"/>
    </xf>
    <xf numFmtId="0" fontId="3" fillId="0" borderId="18" xfId="2" applyFont="1" applyBorder="1" applyAlignment="1">
      <alignment horizontal="left" vertical="top" wrapText="1" indent="7"/>
    </xf>
    <xf numFmtId="167" fontId="3" fillId="0" borderId="18" xfId="1" applyNumberFormat="1" applyFont="1" applyBorder="1" applyAlignment="1">
      <alignment horizontal="center" vertical="top" wrapText="1"/>
    </xf>
    <xf numFmtId="166" fontId="3" fillId="0" borderId="18" xfId="1" applyNumberFormat="1" applyFont="1" applyBorder="1" applyAlignment="1">
      <alignment horizontal="center" vertical="top" wrapText="1"/>
    </xf>
    <xf numFmtId="4" fontId="3" fillId="0" borderId="18" xfId="2" applyNumberFormat="1" applyFont="1" applyBorder="1" applyAlignment="1">
      <alignment vertical="top"/>
    </xf>
    <xf numFmtId="0" fontId="21" fillId="0" borderId="18" xfId="2" applyFont="1" applyBorder="1" applyAlignment="1">
      <alignment vertical="top"/>
    </xf>
    <xf numFmtId="166" fontId="8" fillId="0" borderId="18" xfId="1" applyNumberFormat="1" applyFont="1" applyBorder="1" applyAlignment="1">
      <alignment horizontal="center" vertical="top" wrapText="1"/>
    </xf>
    <xf numFmtId="166" fontId="3" fillId="2" borderId="18" xfId="1" applyNumberFormat="1" applyFont="1" applyFill="1" applyBorder="1" applyAlignment="1">
      <alignment horizontal="center" vertical="top" wrapText="1"/>
    </xf>
    <xf numFmtId="0" fontId="8" fillId="0" borderId="48" xfId="4" quotePrefix="1" applyFont="1" applyBorder="1" applyAlignment="1">
      <alignment horizontal="left" vertical="top" wrapText="1" indent="9"/>
    </xf>
    <xf numFmtId="167" fontId="8" fillId="0" borderId="48" xfId="1" quotePrefix="1" applyNumberFormat="1" applyFont="1" applyBorder="1" applyAlignment="1">
      <alignment horizontal="center" vertical="top" wrapText="1"/>
    </xf>
    <xf numFmtId="166" fontId="8" fillId="0" borderId="48" xfId="1" quotePrefix="1" applyNumberFormat="1" applyFont="1" applyBorder="1" applyAlignment="1">
      <alignment horizontal="center" vertical="top" wrapText="1"/>
    </xf>
    <xf numFmtId="166" fontId="3" fillId="0" borderId="48" xfId="1" applyNumberFormat="1" applyFont="1" applyFill="1" applyBorder="1" applyAlignment="1">
      <alignment horizontal="center" vertical="top"/>
    </xf>
    <xf numFmtId="4" fontId="8" fillId="0" borderId="48" xfId="2" applyNumberFormat="1" applyFont="1" applyBorder="1" applyAlignment="1">
      <alignment vertical="top"/>
    </xf>
    <xf numFmtId="0" fontId="17" fillId="0" borderId="48" xfId="2" applyFont="1" applyBorder="1" applyAlignment="1">
      <alignment vertical="top"/>
    </xf>
    <xf numFmtId="166" fontId="3" fillId="8" borderId="9" xfId="1" quotePrefix="1" applyNumberFormat="1" applyFont="1" applyFill="1" applyBorder="1" applyAlignment="1">
      <alignment horizontal="center" vertical="top" wrapText="1"/>
    </xf>
    <xf numFmtId="4" fontId="3" fillId="8" borderId="9" xfId="2" applyNumberFormat="1" applyFont="1" applyFill="1" applyBorder="1" applyAlignment="1">
      <alignment vertical="top"/>
    </xf>
    <xf numFmtId="166" fontId="3" fillId="2" borderId="9" xfId="1" quotePrefix="1" applyNumberFormat="1" applyFont="1" applyFill="1" applyBorder="1" applyAlignment="1">
      <alignment horizontal="center" vertical="top" wrapText="1"/>
    </xf>
    <xf numFmtId="4" fontId="3" fillId="2" borderId="9" xfId="2" applyNumberFormat="1" applyFont="1" applyFill="1" applyBorder="1" applyAlignment="1">
      <alignment vertical="top"/>
    </xf>
    <xf numFmtId="166" fontId="8" fillId="0" borderId="44" xfId="1" applyNumberFormat="1" applyFont="1" applyBorder="1" applyAlignment="1">
      <alignment horizontal="center" vertical="top" wrapText="1"/>
    </xf>
    <xf numFmtId="166" fontId="3" fillId="0" borderId="44" xfId="1" applyNumberFormat="1" applyFont="1" applyFill="1" applyBorder="1" applyAlignment="1">
      <alignment horizontal="center" vertical="top"/>
    </xf>
    <xf numFmtId="4" fontId="8" fillId="0" borderId="44" xfId="2" applyNumberFormat="1" applyFont="1" applyBorder="1" applyAlignment="1">
      <alignment vertical="top"/>
    </xf>
    <xf numFmtId="0" fontId="8" fillId="0" borderId="18" xfId="4" applyFont="1" applyBorder="1" applyAlignment="1">
      <alignment horizontal="left" vertical="top" wrapText="1" indent="11"/>
    </xf>
    <xf numFmtId="0" fontId="3" fillId="2" borderId="18" xfId="4" quotePrefix="1" applyFont="1" applyFill="1" applyBorder="1" applyAlignment="1">
      <alignment horizontal="left" vertical="top" wrapText="1" indent="7"/>
    </xf>
    <xf numFmtId="0" fontId="8" fillId="0" borderId="18" xfId="2" quotePrefix="1" applyFont="1" applyBorder="1" applyAlignment="1">
      <alignment horizontal="left" vertical="top" wrapText="1" indent="9"/>
    </xf>
    <xf numFmtId="0" fontId="3" fillId="4" borderId="9" xfId="2" applyFont="1" applyFill="1" applyBorder="1" applyAlignment="1">
      <alignment horizontal="left" vertical="top" wrapText="1" indent="5"/>
    </xf>
    <xf numFmtId="4" fontId="3" fillId="4" borderId="9" xfId="2" applyNumberFormat="1" applyFont="1" applyFill="1" applyBorder="1" applyAlignment="1">
      <alignment vertical="top"/>
    </xf>
    <xf numFmtId="0" fontId="21" fillId="4" borderId="9" xfId="2" applyFont="1" applyFill="1" applyBorder="1" applyAlignment="1">
      <alignment vertical="top"/>
    </xf>
    <xf numFmtId="0" fontId="3" fillId="8" borderId="9" xfId="2" applyFont="1" applyFill="1" applyBorder="1" applyAlignment="1">
      <alignment horizontal="left" vertical="top" wrapText="1" indent="6"/>
    </xf>
    <xf numFmtId="0" fontId="21" fillId="8" borderId="9" xfId="2" applyFont="1" applyFill="1" applyBorder="1" applyAlignment="1">
      <alignment vertical="top"/>
    </xf>
    <xf numFmtId="0" fontId="21" fillId="2" borderId="9" xfId="2" applyFont="1" applyFill="1" applyBorder="1" applyAlignment="1">
      <alignment vertical="top"/>
    </xf>
    <xf numFmtId="0" fontId="8" fillId="0" borderId="44" xfId="4" quotePrefix="1" applyFont="1" applyBorder="1" applyAlignment="1">
      <alignment horizontal="left" vertical="top" wrapText="1" indent="9"/>
    </xf>
    <xf numFmtId="0" fontId="17" fillId="0" borderId="44" xfId="2" applyFont="1" applyBorder="1" applyAlignment="1">
      <alignment vertical="top"/>
    </xf>
    <xf numFmtId="0" fontId="8" fillId="0" borderId="18" xfId="4" quotePrefix="1" applyFont="1" applyBorder="1" applyAlignment="1">
      <alignment horizontal="left" vertical="top" wrapText="1" indent="11"/>
    </xf>
    <xf numFmtId="0" fontId="8" fillId="0" borderId="18" xfId="4" quotePrefix="1" applyFont="1" applyBorder="1" applyAlignment="1">
      <alignment horizontal="left" vertical="top" wrapText="1" indent="12"/>
    </xf>
    <xf numFmtId="167" fontId="3" fillId="0" borderId="18" xfId="1" quotePrefix="1" applyNumberFormat="1" applyFont="1" applyBorder="1" applyAlignment="1">
      <alignment horizontal="center" vertical="top" wrapText="1"/>
    </xf>
    <xf numFmtId="166" fontId="3" fillId="0" borderId="18" xfId="1" quotePrefix="1" applyNumberFormat="1" applyFont="1" applyBorder="1" applyAlignment="1">
      <alignment horizontal="center" vertical="top" wrapText="1"/>
    </xf>
    <xf numFmtId="0" fontId="8" fillId="0" borderId="18" xfId="4" quotePrefix="1" applyFont="1" applyBorder="1" applyAlignment="1">
      <alignment horizontal="left" vertical="top" wrapText="1" indent="13"/>
    </xf>
    <xf numFmtId="3" fontId="3" fillId="2" borderId="18" xfId="4" quotePrefix="1" applyNumberFormat="1" applyFont="1" applyFill="1" applyBorder="1" applyAlignment="1">
      <alignment horizontal="center" vertical="top" wrapText="1"/>
    </xf>
    <xf numFmtId="3" fontId="8" fillId="0" borderId="18" xfId="4" quotePrefix="1" applyNumberFormat="1" applyFont="1" applyBorder="1" applyAlignment="1">
      <alignment horizontal="center" vertical="top" wrapText="1"/>
    </xf>
    <xf numFmtId="0" fontId="3" fillId="2" borderId="18" xfId="4" applyFont="1" applyFill="1" applyBorder="1" applyAlignment="1">
      <alignment horizontal="left" vertical="top" wrapText="1" indent="7"/>
    </xf>
    <xf numFmtId="0" fontId="8" fillId="0" borderId="18" xfId="4" applyFont="1" applyBorder="1" applyAlignment="1">
      <alignment horizontal="left" vertical="top" wrapText="1" indent="7"/>
    </xf>
    <xf numFmtId="167" fontId="8" fillId="0" borderId="18" xfId="1" quotePrefix="1" applyNumberFormat="1" applyFont="1" applyBorder="1" applyAlignment="1">
      <alignment horizontal="left" vertical="top" wrapText="1" indent="2"/>
    </xf>
    <xf numFmtId="166" fontId="8" fillId="0" borderId="18" xfId="1" quotePrefix="1" applyNumberFormat="1" applyFont="1" applyBorder="1" applyAlignment="1">
      <alignment horizontal="left" vertical="top" wrapText="1" indent="2"/>
    </xf>
    <xf numFmtId="4" fontId="8" fillId="0" borderId="18" xfId="2" applyNumberFormat="1" applyFont="1" applyBorder="1" applyAlignment="1">
      <alignment horizontal="left" vertical="top" indent="2"/>
    </xf>
    <xf numFmtId="0" fontId="17" fillId="0" borderId="18" xfId="2" applyFont="1" applyBorder="1" applyAlignment="1">
      <alignment horizontal="left" vertical="top" indent="2"/>
    </xf>
    <xf numFmtId="0" fontId="8" fillId="0" borderId="0" xfId="2" applyFont="1" applyAlignment="1">
      <alignment horizontal="left" vertical="top" indent="2"/>
    </xf>
    <xf numFmtId="0" fontId="8" fillId="0" borderId="18" xfId="4" applyFont="1" applyBorder="1" applyAlignment="1">
      <alignment horizontal="left" vertical="top" wrapText="1" indent="8"/>
    </xf>
    <xf numFmtId="167" fontId="8" fillId="0" borderId="18" xfId="1" quotePrefix="1" applyNumberFormat="1" applyFont="1" applyBorder="1" applyAlignment="1">
      <alignment horizontal="left" vertical="top" wrapText="1" indent="1"/>
    </xf>
    <xf numFmtId="166" fontId="8" fillId="0" borderId="18" xfId="1" quotePrefix="1" applyNumberFormat="1" applyFont="1" applyBorder="1" applyAlignment="1">
      <alignment horizontal="left" vertical="top" wrapText="1" indent="1"/>
    </xf>
    <xf numFmtId="4" fontId="8" fillId="0" borderId="18" xfId="2" applyNumberFormat="1" applyFont="1" applyBorder="1" applyAlignment="1">
      <alignment horizontal="left" vertical="top" indent="1"/>
    </xf>
    <xf numFmtId="0" fontId="17" fillId="0" borderId="18" xfId="2" applyFont="1" applyBorder="1" applyAlignment="1">
      <alignment horizontal="left" vertical="top" indent="1"/>
    </xf>
    <xf numFmtId="0" fontId="8" fillId="0" borderId="0" xfId="2" applyFont="1" applyAlignment="1">
      <alignment horizontal="left" vertical="top" indent="1"/>
    </xf>
    <xf numFmtId="0" fontId="8" fillId="0" borderId="48" xfId="4" quotePrefix="1" applyFont="1" applyBorder="1" applyAlignment="1">
      <alignment horizontal="left" vertical="top" wrapText="1" indent="13"/>
    </xf>
    <xf numFmtId="166" fontId="8" fillId="0" borderId="48" xfId="1" applyNumberFormat="1" applyFont="1" applyBorder="1" applyAlignment="1">
      <alignment horizontal="center" vertical="top"/>
    </xf>
    <xf numFmtId="167" fontId="8" fillId="0" borderId="48" xfId="1" applyNumberFormat="1" applyFont="1" applyBorder="1" applyAlignment="1">
      <alignment horizontal="center" vertical="top"/>
    </xf>
    <xf numFmtId="0" fontId="3" fillId="8" borderId="9" xfId="4" quotePrefix="1" applyFont="1" applyFill="1" applyBorder="1" applyAlignment="1">
      <alignment horizontal="left" vertical="top" wrapText="1" indent="6"/>
    </xf>
    <xf numFmtId="0" fontId="8" fillId="4" borderId="9" xfId="4" quotePrefix="1" applyFont="1" applyFill="1" applyBorder="1" applyAlignment="1">
      <alignment horizontal="left" vertical="top" wrapText="1" indent="7"/>
    </xf>
    <xf numFmtId="167" fontId="8" fillId="4" borderId="9" xfId="1" quotePrefix="1" applyNumberFormat="1" applyFont="1" applyFill="1" applyBorder="1" applyAlignment="1">
      <alignment horizontal="center" vertical="top" wrapText="1"/>
    </xf>
    <xf numFmtId="166" fontId="8" fillId="4" borderId="9" xfId="1" quotePrefix="1" applyNumberFormat="1" applyFont="1" applyFill="1" applyBorder="1" applyAlignment="1">
      <alignment horizontal="center" vertical="top" wrapText="1"/>
    </xf>
    <xf numFmtId="4" fontId="8" fillId="4" borderId="9" xfId="2" applyNumberFormat="1" applyFont="1" applyFill="1" applyBorder="1" applyAlignment="1">
      <alignment vertical="top"/>
    </xf>
    <xf numFmtId="0" fontId="17" fillId="4" borderId="9" xfId="2" applyFont="1" applyFill="1" applyBorder="1" applyAlignment="1">
      <alignment vertical="top" wrapText="1"/>
    </xf>
    <xf numFmtId="0" fontId="8" fillId="2" borderId="44" xfId="4" quotePrefix="1" applyFont="1" applyFill="1" applyBorder="1" applyAlignment="1">
      <alignment horizontal="left" vertical="top" wrapText="1" indent="9"/>
    </xf>
    <xf numFmtId="167" fontId="8" fillId="2" borderId="44" xfId="1" quotePrefix="1" applyNumberFormat="1" applyFont="1" applyFill="1" applyBorder="1" applyAlignment="1">
      <alignment horizontal="center" vertical="top" wrapText="1"/>
    </xf>
    <xf numFmtId="166" fontId="8" fillId="2" borderId="44" xfId="1" quotePrefix="1" applyNumberFormat="1" applyFont="1" applyFill="1" applyBorder="1" applyAlignment="1">
      <alignment horizontal="center" vertical="top" wrapText="1"/>
    </xf>
    <xf numFmtId="4" fontId="8" fillId="2" borderId="44" xfId="2" applyNumberFormat="1" applyFont="1" applyFill="1" applyBorder="1" applyAlignment="1">
      <alignment vertical="top"/>
    </xf>
    <xf numFmtId="0" fontId="17" fillId="2" borderId="44" xfId="2" applyFont="1" applyFill="1" applyBorder="1" applyAlignment="1">
      <alignment vertical="top" wrapText="1"/>
    </xf>
    <xf numFmtId="0" fontId="8" fillId="0" borderId="18" xfId="4" applyFont="1" applyBorder="1" applyAlignment="1">
      <alignment horizontal="left" vertical="top" wrapText="1" indent="13"/>
    </xf>
    <xf numFmtId="0" fontId="8" fillId="2" borderId="18" xfId="4" quotePrefix="1" applyFont="1" applyFill="1" applyBorder="1" applyAlignment="1">
      <alignment horizontal="left" vertical="top" wrapText="1" indent="9"/>
    </xf>
    <xf numFmtId="167" fontId="8" fillId="2" borderId="18" xfId="1" quotePrefix="1" applyNumberFormat="1" applyFont="1" applyFill="1" applyBorder="1" applyAlignment="1">
      <alignment horizontal="center" vertical="top" wrapText="1"/>
    </xf>
    <xf numFmtId="166" fontId="8" fillId="2" borderId="18" xfId="1" quotePrefix="1" applyNumberFormat="1" applyFont="1" applyFill="1" applyBorder="1" applyAlignment="1">
      <alignment horizontal="center" vertical="top" wrapText="1"/>
    </xf>
    <xf numFmtId="4" fontId="8" fillId="2" borderId="18" xfId="2" applyNumberFormat="1" applyFont="1" applyFill="1" applyBorder="1" applyAlignment="1">
      <alignment vertical="top"/>
    </xf>
    <xf numFmtId="0" fontId="17" fillId="2" borderId="18" xfId="2" applyFont="1" applyFill="1" applyBorder="1" applyAlignment="1">
      <alignment vertical="top"/>
    </xf>
    <xf numFmtId="0" fontId="8" fillId="0" borderId="48" xfId="4" quotePrefix="1" applyFont="1" applyBorder="1" applyAlignment="1">
      <alignment horizontal="left" vertical="top" wrapText="1" indent="10"/>
    </xf>
    <xf numFmtId="3" fontId="21" fillId="3" borderId="9" xfId="2" applyNumberFormat="1" applyFont="1" applyFill="1" applyBorder="1" applyAlignment="1">
      <alignment horizontal="center" vertical="top"/>
    </xf>
    <xf numFmtId="3" fontId="21" fillId="8" borderId="9" xfId="2" applyNumberFormat="1" applyFont="1" applyFill="1" applyBorder="1" applyAlignment="1">
      <alignment horizontal="center" vertical="top"/>
    </xf>
    <xf numFmtId="0" fontId="8" fillId="2" borderId="44" xfId="4" quotePrefix="1" applyFont="1" applyFill="1" applyBorder="1" applyAlignment="1">
      <alignment horizontal="left" vertical="top" wrapText="1" indent="7"/>
    </xf>
    <xf numFmtId="3" fontId="3" fillId="2" borderId="44" xfId="2" applyNumberFormat="1" applyFont="1" applyFill="1" applyBorder="1" applyAlignment="1">
      <alignment horizontal="center" vertical="top"/>
    </xf>
    <xf numFmtId="3" fontId="21" fillId="2" borderId="44" xfId="2" applyNumberFormat="1" applyFont="1" applyFill="1" applyBorder="1" applyAlignment="1">
      <alignment horizontal="center" vertical="top"/>
    </xf>
    <xf numFmtId="3" fontId="17" fillId="0" borderId="18" xfId="4" quotePrefix="1" applyNumberFormat="1" applyFont="1" applyBorder="1" applyAlignment="1">
      <alignment horizontal="center" vertical="top" wrapText="1"/>
    </xf>
    <xf numFmtId="0" fontId="8" fillId="2" borderId="18" xfId="4" quotePrefix="1" applyFont="1" applyFill="1" applyBorder="1" applyAlignment="1">
      <alignment horizontal="left" vertical="top" wrapText="1" indent="7"/>
    </xf>
    <xf numFmtId="0" fontId="8" fillId="2" borderId="18" xfId="4" applyFont="1" applyFill="1" applyBorder="1" applyAlignment="1">
      <alignment horizontal="left" vertical="top" wrapText="1" indent="7"/>
    </xf>
    <xf numFmtId="0" fontId="8" fillId="0" borderId="18" xfId="2" applyFont="1" applyBorder="1" applyAlignment="1">
      <alignment horizontal="left" vertical="top" wrapText="1" indent="9"/>
    </xf>
    <xf numFmtId="0" fontId="8" fillId="0" borderId="48" xfId="4" quotePrefix="1" applyFont="1" applyBorder="1" applyAlignment="1">
      <alignment horizontal="left" vertical="top" wrapText="1" indent="11"/>
    </xf>
    <xf numFmtId="3" fontId="3" fillId="8" borderId="9" xfId="4" quotePrefix="1" applyNumberFormat="1" applyFont="1" applyFill="1" applyBorder="1" applyAlignment="1">
      <alignment horizontal="center" vertical="top" wrapText="1"/>
    </xf>
    <xf numFmtId="0" fontId="21" fillId="8" borderId="9" xfId="2" applyFont="1" applyFill="1" applyBorder="1" applyAlignment="1">
      <alignment vertical="top" wrapText="1"/>
    </xf>
    <xf numFmtId="0" fontId="8" fillId="4" borderId="44" xfId="4" quotePrefix="1" applyFont="1" applyFill="1" applyBorder="1" applyAlignment="1">
      <alignment horizontal="left" vertical="top" wrapText="1" indent="7"/>
    </xf>
    <xf numFmtId="167" fontId="8" fillId="4" borderId="44" xfId="1" quotePrefix="1" applyNumberFormat="1" applyFont="1" applyFill="1" applyBorder="1" applyAlignment="1">
      <alignment horizontal="center" vertical="top" wrapText="1"/>
    </xf>
    <xf numFmtId="166" fontId="8" fillId="4" borderId="44" xfId="1" quotePrefix="1" applyNumberFormat="1" applyFont="1" applyFill="1" applyBorder="1" applyAlignment="1">
      <alignment horizontal="center" vertical="top" wrapText="1"/>
    </xf>
    <xf numFmtId="167" fontId="3" fillId="4" borderId="44" xfId="1" applyNumberFormat="1" applyFont="1" applyFill="1" applyBorder="1" applyAlignment="1">
      <alignment horizontal="center" vertical="top"/>
    </xf>
    <xf numFmtId="166" fontId="3" fillId="4" borderId="44" xfId="1" applyNumberFormat="1" applyFont="1" applyFill="1" applyBorder="1" applyAlignment="1">
      <alignment horizontal="center" vertical="top"/>
    </xf>
    <xf numFmtId="165" fontId="3" fillId="4" borderId="44" xfId="1" applyFont="1" applyFill="1" applyBorder="1" applyAlignment="1">
      <alignment horizontal="center" vertical="top"/>
    </xf>
    <xf numFmtId="3" fontId="8" fillId="4" borderId="44" xfId="4" quotePrefix="1" applyNumberFormat="1" applyFont="1" applyFill="1" applyBorder="1" applyAlignment="1">
      <alignment horizontal="center" vertical="top" wrapText="1"/>
    </xf>
    <xf numFmtId="0" fontId="17" fillId="4" borderId="44" xfId="2" applyFont="1" applyFill="1" applyBorder="1" applyAlignment="1">
      <alignment vertical="top" wrapText="1"/>
    </xf>
    <xf numFmtId="0" fontId="8" fillId="2" borderId="18" xfId="4" quotePrefix="1" applyFont="1" applyFill="1" applyBorder="1" applyAlignment="1">
      <alignment horizontal="left" vertical="top" wrapText="1" indent="8"/>
    </xf>
    <xf numFmtId="167" fontId="8" fillId="2" borderId="18" xfId="1" applyNumberFormat="1" applyFont="1" applyFill="1" applyBorder="1" applyAlignment="1">
      <alignment horizontal="center" vertical="top"/>
    </xf>
    <xf numFmtId="166" fontId="8" fillId="2" borderId="18" xfId="1" applyNumberFormat="1" applyFont="1" applyFill="1" applyBorder="1" applyAlignment="1">
      <alignment horizontal="center" vertical="top"/>
    </xf>
    <xf numFmtId="171" fontId="8" fillId="2" borderId="18" xfId="2" applyNumberFormat="1" applyFont="1" applyFill="1" applyBorder="1" applyAlignment="1">
      <alignment horizontal="center" vertical="top"/>
    </xf>
    <xf numFmtId="0" fontId="17" fillId="2" borderId="18" xfId="2" applyFont="1" applyFill="1" applyBorder="1" applyAlignment="1">
      <alignment vertical="top" wrapText="1"/>
    </xf>
    <xf numFmtId="167" fontId="8" fillId="0" borderId="18" xfId="1" applyNumberFormat="1" applyFont="1" applyBorder="1" applyAlignment="1">
      <alignment horizontal="center" vertical="top"/>
    </xf>
    <xf numFmtId="166" fontId="8" fillId="0" borderId="18" xfId="1" applyNumberFormat="1" applyFont="1" applyBorder="1" applyAlignment="1">
      <alignment horizontal="center" vertical="top"/>
    </xf>
    <xf numFmtId="171" fontId="8" fillId="0" borderId="18" xfId="2" applyNumberFormat="1" applyFont="1" applyBorder="1" applyAlignment="1">
      <alignment horizontal="center" vertical="top"/>
    </xf>
    <xf numFmtId="3" fontId="8" fillId="0" borderId="18" xfId="4" applyNumberFormat="1" applyFont="1" applyBorder="1" applyAlignment="1">
      <alignment horizontal="center" vertical="top" wrapText="1"/>
    </xf>
    <xf numFmtId="3" fontId="8" fillId="2" borderId="18" xfId="4" quotePrefix="1" applyNumberFormat="1" applyFont="1" applyFill="1" applyBorder="1" applyAlignment="1">
      <alignment horizontal="center" vertical="top" wrapText="1"/>
    </xf>
    <xf numFmtId="3" fontId="17" fillId="2" borderId="18" xfId="4" quotePrefix="1" applyNumberFormat="1" applyFont="1" applyFill="1" applyBorder="1" applyAlignment="1">
      <alignment horizontal="center" vertical="top" wrapText="1"/>
    </xf>
    <xf numFmtId="3" fontId="8" fillId="0" borderId="23" xfId="4" quotePrefix="1" applyNumberFormat="1" applyFont="1" applyBorder="1" applyAlignment="1">
      <alignment horizontal="center" vertical="top" wrapText="1"/>
    </xf>
    <xf numFmtId="165" fontId="6" fillId="10" borderId="12" xfId="1" applyFont="1" applyFill="1" applyBorder="1" applyAlignment="1">
      <alignment vertical="top"/>
    </xf>
    <xf numFmtId="165" fontId="6" fillId="10" borderId="9" xfId="1" applyFont="1" applyFill="1" applyBorder="1" applyAlignment="1">
      <alignment vertical="top"/>
    </xf>
    <xf numFmtId="0" fontId="37" fillId="0" borderId="0" xfId="5" applyFont="1" applyAlignment="1">
      <alignment vertical="top"/>
    </xf>
    <xf numFmtId="0" fontId="31" fillId="0" borderId="0" xfId="5" applyFont="1" applyAlignment="1">
      <alignment vertical="top" wrapText="1"/>
    </xf>
    <xf numFmtId="0" fontId="18" fillId="0" borderId="0" xfId="5" applyFont="1" applyAlignment="1">
      <alignment vertical="top"/>
    </xf>
    <xf numFmtId="0" fontId="38" fillId="0" borderId="0" xfId="5" applyFont="1" applyAlignment="1">
      <alignment vertical="top" wrapText="1"/>
    </xf>
    <xf numFmtId="0" fontId="37" fillId="0" borderId="0" xfId="5" applyFont="1" applyAlignment="1">
      <alignment horizontal="right" vertical="top"/>
    </xf>
    <xf numFmtId="0" fontId="38" fillId="0" borderId="38" xfId="5" applyFont="1" applyBorder="1" applyAlignment="1">
      <alignment horizontal="center" vertical="center" wrapText="1"/>
    </xf>
    <xf numFmtId="0" fontId="38" fillId="0" borderId="9" xfId="5" applyFont="1" applyBorder="1" applyAlignment="1">
      <alignment horizontal="center" vertical="center" wrapText="1"/>
    </xf>
    <xf numFmtId="0" fontId="38" fillId="3" borderId="38" xfId="5" applyFont="1" applyFill="1" applyBorder="1" applyAlignment="1">
      <alignment horizontal="center" vertical="center" wrapText="1"/>
    </xf>
    <xf numFmtId="0" fontId="18" fillId="0" borderId="11" xfId="5" applyFont="1" applyBorder="1" applyAlignment="1">
      <alignment horizontal="center" vertical="center"/>
    </xf>
    <xf numFmtId="0" fontId="38" fillId="0" borderId="25" xfId="5" applyFont="1" applyBorder="1" applyAlignment="1">
      <alignment horizontal="center" vertical="top" wrapText="1"/>
    </xf>
    <xf numFmtId="172" fontId="38" fillId="0" borderId="24" xfId="5" applyNumberFormat="1" applyFont="1" applyBorder="1" applyAlignment="1">
      <alignment horizontal="center" vertical="top"/>
    </xf>
    <xf numFmtId="173" fontId="38" fillId="0" borderId="25" xfId="5" applyNumberFormat="1" applyFont="1" applyBorder="1" applyAlignment="1">
      <alignment horizontal="center" vertical="top"/>
    </xf>
    <xf numFmtId="172" fontId="38" fillId="0" borderId="25" xfId="5" applyNumberFormat="1" applyFont="1" applyBorder="1" applyAlignment="1">
      <alignment horizontal="center" vertical="top"/>
    </xf>
    <xf numFmtId="172" fontId="38" fillId="3" borderId="24" xfId="5" applyNumberFormat="1" applyFont="1" applyFill="1" applyBorder="1" applyAlignment="1">
      <alignment horizontal="center" vertical="top"/>
    </xf>
    <xf numFmtId="173" fontId="38" fillId="3" borderId="25" xfId="5" applyNumberFormat="1" applyFont="1" applyFill="1" applyBorder="1" applyAlignment="1">
      <alignment horizontal="center" vertical="top"/>
    </xf>
    <xf numFmtId="173" fontId="32" fillId="0" borderId="27" xfId="5" applyNumberFormat="1" applyFont="1" applyBorder="1" applyAlignment="1">
      <alignment horizontal="right" vertical="top"/>
    </xf>
    <xf numFmtId="174" fontId="32" fillId="0" borderId="27" xfId="5" applyNumberFormat="1" applyFont="1" applyBorder="1" applyAlignment="1">
      <alignment horizontal="right" vertical="top"/>
    </xf>
    <xf numFmtId="0" fontId="37" fillId="0" borderId="27" xfId="5" applyFont="1" applyBorder="1" applyAlignment="1">
      <alignment vertical="top"/>
    </xf>
    <xf numFmtId="0" fontId="38" fillId="0" borderId="28" xfId="5" applyFont="1" applyBorder="1" applyAlignment="1">
      <alignment horizontal="left" vertical="top" wrapText="1"/>
    </xf>
    <xf numFmtId="172" fontId="38" fillId="0" borderId="52" xfId="5" applyNumberFormat="1" applyFont="1" applyBorder="1" applyAlignment="1">
      <alignment horizontal="center" vertical="top"/>
    </xf>
    <xf numFmtId="173" fontId="38" fillId="0" borderId="28" xfId="5" applyNumberFormat="1" applyFont="1" applyBorder="1" applyAlignment="1">
      <alignment horizontal="center" vertical="top"/>
    </xf>
    <xf numFmtId="172" fontId="38" fillId="3" borderId="52" xfId="5" applyNumberFormat="1" applyFont="1" applyFill="1" applyBorder="1" applyAlignment="1">
      <alignment horizontal="center" vertical="top"/>
    </xf>
    <xf numFmtId="173" fontId="38" fillId="3" borderId="28" xfId="5" applyNumberFormat="1" applyFont="1" applyFill="1" applyBorder="1" applyAlignment="1">
      <alignment horizontal="center" vertical="top"/>
    </xf>
    <xf numFmtId="173" fontId="32" fillId="0" borderId="50" xfId="5" applyNumberFormat="1" applyFont="1" applyBorder="1" applyAlignment="1">
      <alignment horizontal="right" vertical="top"/>
    </xf>
    <xf numFmtId="174" fontId="32" fillId="0" borderId="50" xfId="5" applyNumberFormat="1" applyFont="1" applyBorder="1" applyAlignment="1">
      <alignment horizontal="right" vertical="top"/>
    </xf>
    <xf numFmtId="0" fontId="37" fillId="0" borderId="50" xfId="5" applyFont="1" applyBorder="1" applyAlignment="1">
      <alignment vertical="top"/>
    </xf>
    <xf numFmtId="0" fontId="38" fillId="0" borderId="19" xfId="5" applyFont="1" applyBorder="1" applyAlignment="1">
      <alignment vertical="top" wrapText="1"/>
    </xf>
    <xf numFmtId="172" fontId="38" fillId="0" borderId="39" xfId="5" applyNumberFormat="1" applyFont="1" applyBorder="1" applyAlignment="1">
      <alignment vertical="top"/>
    </xf>
    <xf numFmtId="173" fontId="38" fillId="0" borderId="0" xfId="5" applyNumberFormat="1" applyFont="1" applyAlignment="1">
      <alignment vertical="top"/>
    </xf>
    <xf numFmtId="172" fontId="38" fillId="3" borderId="39" xfId="5" applyNumberFormat="1" applyFont="1" applyFill="1" applyBorder="1" applyAlignment="1">
      <alignment vertical="top"/>
    </xf>
    <xf numFmtId="173" fontId="38" fillId="3" borderId="39" xfId="5" applyNumberFormat="1" applyFont="1" applyFill="1" applyBorder="1" applyAlignment="1">
      <alignment vertical="top"/>
    </xf>
    <xf numFmtId="173" fontId="32" fillId="0" borderId="20" xfId="5" applyNumberFormat="1" applyFont="1" applyBorder="1" applyAlignment="1">
      <alignment vertical="top"/>
    </xf>
    <xf numFmtId="174" fontId="32" fillId="0" borderId="20" xfId="5" applyNumberFormat="1" applyFont="1" applyBorder="1" applyAlignment="1">
      <alignment vertical="top"/>
    </xf>
    <xf numFmtId="0" fontId="38" fillId="0" borderId="20" xfId="5" applyFont="1" applyBorder="1" applyAlignment="1">
      <alignment vertical="top"/>
    </xf>
    <xf numFmtId="0" fontId="37" fillId="0" borderId="19" xfId="5" applyFont="1" applyBorder="1" applyAlignment="1">
      <alignment horizontal="left" vertical="top" wrapText="1" indent="1"/>
    </xf>
    <xf numFmtId="172" fontId="37" fillId="0" borderId="39" xfId="5" applyNumberFormat="1" applyFont="1" applyBorder="1" applyAlignment="1">
      <alignment vertical="top"/>
    </xf>
    <xf numFmtId="173" fontId="37" fillId="0" borderId="0" xfId="5" applyNumberFormat="1" applyFont="1" applyAlignment="1">
      <alignment vertical="top"/>
    </xf>
    <xf numFmtId="172" fontId="37" fillId="3" borderId="39" xfId="5" applyNumberFormat="1" applyFont="1" applyFill="1" applyBorder="1" applyAlignment="1">
      <alignment vertical="top"/>
    </xf>
    <xf numFmtId="173" fontId="37" fillId="3" borderId="39" xfId="5" applyNumberFormat="1" applyFont="1" applyFill="1" applyBorder="1" applyAlignment="1">
      <alignment vertical="top"/>
    </xf>
    <xf numFmtId="173" fontId="18" fillId="0" borderId="20" xfId="5" applyNumberFormat="1" applyFont="1" applyBorder="1" applyAlignment="1">
      <alignment vertical="top"/>
    </xf>
    <xf numFmtId="174" fontId="18" fillId="0" borderId="20" xfId="5" applyNumberFormat="1" applyFont="1" applyBorder="1" applyAlignment="1">
      <alignment vertical="top"/>
    </xf>
    <xf numFmtId="0" fontId="37" fillId="0" borderId="20" xfId="5" applyFont="1" applyBorder="1" applyAlignment="1">
      <alignment vertical="top"/>
    </xf>
    <xf numFmtId="0" fontId="37" fillId="0" borderId="19" xfId="5" applyFont="1" applyBorder="1" applyAlignment="1">
      <alignment horizontal="left" vertical="top" wrapText="1" indent="2"/>
    </xf>
    <xf numFmtId="173" fontId="37" fillId="0" borderId="19" xfId="5" applyNumberFormat="1" applyFont="1" applyBorder="1" applyAlignment="1">
      <alignment vertical="top"/>
    </xf>
    <xf numFmtId="173" fontId="37" fillId="3" borderId="19" xfId="5" applyNumberFormat="1" applyFont="1" applyFill="1" applyBorder="1" applyAlignment="1">
      <alignment vertical="top"/>
    </xf>
    <xf numFmtId="0" fontId="37" fillId="0" borderId="19" xfId="5" applyFont="1" applyBorder="1" applyAlignment="1">
      <alignment horizontal="left" vertical="top" wrapText="1" indent="3"/>
    </xf>
    <xf numFmtId="172" fontId="37" fillId="0" borderId="39" xfId="5" applyNumberFormat="1" applyFont="1" applyBorder="1" applyAlignment="1">
      <alignment horizontal="center" vertical="top" wrapText="1"/>
    </xf>
    <xf numFmtId="172" fontId="37" fillId="3" borderId="39" xfId="5" applyNumberFormat="1" applyFont="1" applyFill="1" applyBorder="1" applyAlignment="1">
      <alignment horizontal="center" vertical="top" wrapText="1"/>
    </xf>
    <xf numFmtId="172" fontId="37" fillId="0" borderId="39" xfId="5" applyNumberFormat="1" applyFont="1" applyBorder="1" applyAlignment="1">
      <alignment horizontal="center" vertical="top"/>
    </xf>
    <xf numFmtId="172" fontId="37" fillId="3" borderId="39" xfId="5" applyNumberFormat="1" applyFont="1" applyFill="1" applyBorder="1" applyAlignment="1">
      <alignment horizontal="center" vertical="top"/>
    </xf>
    <xf numFmtId="172" fontId="37" fillId="3" borderId="19" xfId="5" applyNumberFormat="1" applyFont="1" applyFill="1" applyBorder="1" applyAlignment="1">
      <alignment vertical="top"/>
    </xf>
    <xf numFmtId="173" fontId="37" fillId="3" borderId="39" xfId="5" applyNumberFormat="1" applyFont="1" applyFill="1" applyBorder="1" applyAlignment="1">
      <alignment horizontal="center" vertical="top"/>
    </xf>
    <xf numFmtId="0" fontId="37" fillId="0" borderId="10" xfId="5" applyFont="1" applyBorder="1" applyAlignment="1">
      <alignment horizontal="left" vertical="top" wrapText="1" indent="3"/>
    </xf>
    <xf numFmtId="172" fontId="37" fillId="0" borderId="38" xfId="5" applyNumberFormat="1" applyFont="1" applyBorder="1" applyAlignment="1">
      <alignment horizontal="center" vertical="top"/>
    </xf>
    <xf numFmtId="173" fontId="37" fillId="0" borderId="10" xfId="5" applyNumberFormat="1" applyFont="1" applyBorder="1" applyAlignment="1">
      <alignment vertical="top"/>
    </xf>
    <xf numFmtId="172" fontId="37" fillId="0" borderId="38" xfId="5" applyNumberFormat="1" applyFont="1" applyBorder="1" applyAlignment="1">
      <alignment vertical="top"/>
    </xf>
    <xf numFmtId="172" fontId="37" fillId="3" borderId="38" xfId="5" applyNumberFormat="1" applyFont="1" applyFill="1" applyBorder="1" applyAlignment="1">
      <alignment horizontal="center" vertical="top"/>
    </xf>
    <xf numFmtId="173" fontId="37" fillId="3" borderId="38" xfId="5" applyNumberFormat="1" applyFont="1" applyFill="1" applyBorder="1" applyAlignment="1">
      <alignment vertical="top"/>
    </xf>
    <xf numFmtId="172" fontId="37" fillId="3" borderId="38" xfId="5" applyNumberFormat="1" applyFont="1" applyFill="1" applyBorder="1" applyAlignment="1">
      <alignment vertical="top"/>
    </xf>
    <xf numFmtId="173" fontId="18" fillId="0" borderId="11" xfId="5" applyNumberFormat="1" applyFont="1" applyBorder="1" applyAlignment="1">
      <alignment vertical="top"/>
    </xf>
    <xf numFmtId="174" fontId="18" fillId="0" borderId="11" xfId="5" applyNumberFormat="1" applyFont="1" applyBorder="1" applyAlignment="1">
      <alignment vertical="top"/>
    </xf>
    <xf numFmtId="0" fontId="37" fillId="0" borderId="11" xfId="5" applyFont="1" applyBorder="1" applyAlignment="1">
      <alignment vertical="top"/>
    </xf>
    <xf numFmtId="173" fontId="38" fillId="0" borderId="19" xfId="5" applyNumberFormat="1" applyFont="1" applyBorder="1" applyAlignment="1">
      <alignment vertical="top"/>
    </xf>
    <xf numFmtId="172" fontId="38" fillId="0" borderId="19" xfId="5" applyNumberFormat="1" applyFont="1" applyBorder="1" applyAlignment="1">
      <alignment vertical="top"/>
    </xf>
    <xf numFmtId="172" fontId="38" fillId="3" borderId="19" xfId="5" applyNumberFormat="1" applyFont="1" applyFill="1" applyBorder="1" applyAlignment="1">
      <alignment vertical="top"/>
    </xf>
    <xf numFmtId="173" fontId="38" fillId="3" borderId="19" xfId="5" applyNumberFormat="1" applyFont="1" applyFill="1" applyBorder="1" applyAlignment="1">
      <alignment vertical="top"/>
    </xf>
    <xf numFmtId="172" fontId="37" fillId="0" borderId="19" xfId="5" applyNumberFormat="1" applyFont="1" applyBorder="1" applyAlignment="1">
      <alignment vertical="top"/>
    </xf>
    <xf numFmtId="173" fontId="37" fillId="0" borderId="39" xfId="5" applyNumberFormat="1" applyFont="1" applyBorder="1" applyAlignment="1">
      <alignment vertical="top"/>
    </xf>
    <xf numFmtId="0" fontId="37" fillId="0" borderId="10" xfId="5" applyFont="1" applyBorder="1" applyAlignment="1">
      <alignment horizontal="left" vertical="top" wrapText="1" indent="2"/>
    </xf>
    <xf numFmtId="173" fontId="18" fillId="0" borderId="15" xfId="5" applyNumberFormat="1" applyFont="1" applyBorder="1" applyAlignment="1">
      <alignment vertical="top"/>
    </xf>
    <xf numFmtId="174" fontId="18" fillId="0" borderId="8" xfId="5" applyNumberFormat="1" applyFont="1" applyBorder="1" applyAlignment="1">
      <alignment vertical="top"/>
    </xf>
    <xf numFmtId="0" fontId="37" fillId="0" borderId="19" xfId="5" applyFont="1" applyBorder="1" applyAlignment="1">
      <alignment vertical="top" wrapText="1"/>
    </xf>
    <xf numFmtId="0" fontId="37" fillId="0" borderId="10" xfId="5" applyFont="1" applyBorder="1" applyAlignment="1">
      <alignment vertical="top" wrapText="1"/>
    </xf>
    <xf numFmtId="173" fontId="18" fillId="0" borderId="38" xfId="5" applyNumberFormat="1" applyFont="1" applyBorder="1" applyAlignment="1">
      <alignment vertical="top"/>
    </xf>
    <xf numFmtId="0" fontId="37" fillId="0" borderId="0" xfId="5" applyFont="1" applyAlignment="1">
      <alignment vertical="top" wrapText="1"/>
    </xf>
    <xf numFmtId="0" fontId="37" fillId="0" borderId="5" xfId="5" applyFont="1" applyBorder="1" applyAlignment="1">
      <alignment vertical="top"/>
    </xf>
    <xf numFmtId="0" fontId="3" fillId="3" borderId="9" xfId="0" applyFont="1" applyFill="1" applyBorder="1" applyAlignment="1">
      <alignment horizontal="center" vertical="top" wrapText="1"/>
    </xf>
    <xf numFmtId="165" fontId="8" fillId="0" borderId="0" xfId="1" applyFont="1"/>
    <xf numFmtId="0" fontId="8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3" fillId="14" borderId="9" xfId="0" applyFont="1" applyFill="1" applyBorder="1"/>
    <xf numFmtId="0" fontId="8" fillId="14" borderId="9" xfId="0" applyFont="1" applyFill="1" applyBorder="1"/>
    <xf numFmtId="0" fontId="8" fillId="0" borderId="14" xfId="0" applyFont="1" applyBorder="1" applyAlignment="1">
      <alignment horizontal="right"/>
    </xf>
    <xf numFmtId="165" fontId="8" fillId="0" borderId="12" xfId="1" applyFont="1" applyBorder="1"/>
    <xf numFmtId="0" fontId="3" fillId="8" borderId="9" xfId="0" applyFont="1" applyFill="1" applyBorder="1" applyAlignment="1">
      <alignment horizontal="center"/>
    </xf>
    <xf numFmtId="0" fontId="8" fillId="8" borderId="9" xfId="0" applyFont="1" applyFill="1" applyBorder="1"/>
    <xf numFmtId="165" fontId="8" fillId="8" borderId="12" xfId="1" applyFont="1" applyFill="1" applyBorder="1"/>
    <xf numFmtId="0" fontId="8" fillId="8" borderId="14" xfId="0" applyFont="1" applyFill="1" applyBorder="1" applyAlignment="1">
      <alignment horizontal="right"/>
    </xf>
    <xf numFmtId="0" fontId="3" fillId="14" borderId="9" xfId="0" applyFont="1" applyFill="1" applyBorder="1" applyAlignment="1">
      <alignment horizontal="center" vertical="center"/>
    </xf>
    <xf numFmtId="167" fontId="5" fillId="12" borderId="9" xfId="1" applyNumberFormat="1" applyFont="1" applyFill="1" applyBorder="1" applyAlignment="1">
      <alignment vertical="top"/>
    </xf>
    <xf numFmtId="166" fontId="5" fillId="12" borderId="9" xfId="1" applyNumberFormat="1" applyFont="1" applyFill="1" applyBorder="1" applyAlignment="1">
      <alignment vertical="top"/>
    </xf>
    <xf numFmtId="0" fontId="30" fillId="0" borderId="0" xfId="0" applyFont="1" applyAlignment="1" applyProtection="1">
      <alignment horizontal="right" vertical="top"/>
      <protection locked="0"/>
    </xf>
    <xf numFmtId="169" fontId="39" fillId="12" borderId="9" xfId="0" applyNumberFormat="1" applyFont="1" applyFill="1" applyBorder="1" applyAlignment="1">
      <alignment vertical="top"/>
    </xf>
    <xf numFmtId="168" fontId="39" fillId="12" borderId="9" xfId="1" applyNumberFormat="1" applyFont="1" applyFill="1" applyBorder="1" applyAlignment="1">
      <alignment vertical="top"/>
    </xf>
    <xf numFmtId="167" fontId="39" fillId="0" borderId="9" xfId="1" applyNumberFormat="1" applyFont="1" applyBorder="1" applyAlignment="1">
      <alignment horizontal="left" vertical="top" wrapText="1"/>
    </xf>
    <xf numFmtId="166" fontId="39" fillId="0" borderId="9" xfId="1" applyNumberFormat="1" applyFont="1" applyBorder="1" applyAlignment="1">
      <alignment horizontal="left" vertical="top" wrapText="1"/>
    </xf>
    <xf numFmtId="167" fontId="30" fillId="12" borderId="9" xfId="1" applyNumberFormat="1" applyFont="1" applyFill="1" applyBorder="1" applyAlignment="1">
      <alignment vertical="top"/>
    </xf>
    <xf numFmtId="166" fontId="30" fillId="12" borderId="9" xfId="1" applyNumberFormat="1" applyFont="1" applyFill="1" applyBorder="1" applyAlignment="1">
      <alignment vertical="top"/>
    </xf>
    <xf numFmtId="167" fontId="39" fillId="0" borderId="9" xfId="1" applyNumberFormat="1" applyFont="1" applyFill="1" applyBorder="1" applyAlignment="1">
      <alignment vertical="top"/>
    </xf>
    <xf numFmtId="166" fontId="39" fillId="0" borderId="9" xfId="1" applyNumberFormat="1" applyFont="1" applyFill="1" applyBorder="1" applyAlignment="1">
      <alignment vertical="top"/>
    </xf>
    <xf numFmtId="167" fontId="39" fillId="12" borderId="9" xfId="1" applyNumberFormat="1" applyFont="1" applyFill="1" applyBorder="1" applyAlignment="1">
      <alignment vertical="top"/>
    </xf>
    <xf numFmtId="166" fontId="39" fillId="12" borderId="9" xfId="1" applyNumberFormat="1" applyFont="1" applyFill="1" applyBorder="1" applyAlignment="1">
      <alignment vertical="top"/>
    </xf>
    <xf numFmtId="166" fontId="30" fillId="12" borderId="9" xfId="1" quotePrefix="1" applyNumberFormat="1" applyFont="1" applyFill="1" applyBorder="1" applyAlignment="1">
      <alignment vertical="top" wrapText="1"/>
    </xf>
    <xf numFmtId="166" fontId="39" fillId="0" borderId="9" xfId="1" quotePrefix="1" applyNumberFormat="1" applyFont="1" applyFill="1" applyBorder="1" applyAlignment="1">
      <alignment vertical="top" wrapText="1"/>
    </xf>
    <xf numFmtId="167" fontId="34" fillId="0" borderId="0" xfId="1" applyNumberFormat="1" applyFont="1"/>
    <xf numFmtId="0" fontId="34" fillId="0" borderId="14" xfId="0" applyFont="1" applyBorder="1"/>
    <xf numFmtId="167" fontId="39" fillId="0" borderId="24" xfId="1" applyNumberFormat="1" applyFont="1" applyFill="1" applyBorder="1" applyAlignment="1">
      <alignment vertical="top"/>
    </xf>
    <xf numFmtId="166" fontId="39" fillId="0" borderId="24" xfId="1" applyNumberFormat="1" applyFont="1" applyFill="1" applyBorder="1" applyAlignment="1">
      <alignment vertical="top"/>
    </xf>
    <xf numFmtId="167" fontId="30" fillId="12" borderId="40" xfId="1" applyNumberFormat="1" applyFont="1" applyFill="1" applyBorder="1" applyAlignment="1">
      <alignment vertical="top"/>
    </xf>
    <xf numFmtId="166" fontId="30" fillId="12" borderId="40" xfId="1" applyNumberFormat="1" applyFont="1" applyFill="1" applyBorder="1" applyAlignment="1">
      <alignment vertical="top"/>
    </xf>
    <xf numFmtId="167" fontId="39" fillId="0" borderId="38" xfId="1" applyNumberFormat="1" applyFont="1" applyFill="1" applyBorder="1" applyAlignment="1">
      <alignment vertical="top"/>
    </xf>
    <xf numFmtId="166" fontId="39" fillId="0" borderId="38" xfId="1" applyNumberFormat="1" applyFont="1" applyFill="1" applyBorder="1" applyAlignment="1">
      <alignment vertical="top"/>
    </xf>
    <xf numFmtId="167" fontId="30" fillId="12" borderId="24" xfId="1" applyNumberFormat="1" applyFont="1" applyFill="1" applyBorder="1" applyAlignment="1">
      <alignment vertical="top"/>
    </xf>
    <xf numFmtId="166" fontId="30" fillId="12" borderId="24" xfId="1" applyNumberFormat="1" applyFont="1" applyFill="1" applyBorder="1" applyAlignment="1">
      <alignment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7" fontId="6" fillId="0" borderId="0" xfId="1" applyNumberFormat="1" applyFont="1" applyBorder="1" applyAlignment="1" applyProtection="1">
      <alignment horizontal="center" wrapText="1"/>
      <protection locked="0"/>
    </xf>
    <xf numFmtId="0" fontId="40" fillId="0" borderId="0" xfId="0" applyFont="1"/>
    <xf numFmtId="167" fontId="5" fillId="0" borderId="0" xfId="0" applyNumberFormat="1" applyFont="1" applyAlignment="1" applyProtection="1">
      <alignment horizontal="right" vertical="top"/>
      <protection locked="0"/>
    </xf>
    <xf numFmtId="0" fontId="41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right" vertical="center" wrapText="1"/>
      <protection locked="0"/>
    </xf>
    <xf numFmtId="167" fontId="32" fillId="13" borderId="2" xfId="1" applyNumberFormat="1" applyFont="1" applyFill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vertical="center" wrapText="1"/>
      <protection locked="0"/>
    </xf>
    <xf numFmtId="167" fontId="18" fillId="13" borderId="3" xfId="1" applyNumberFormat="1" applyFont="1" applyFill="1" applyBorder="1" applyAlignment="1">
      <alignment horizontal="center" vertical="center"/>
    </xf>
    <xf numFmtId="167" fontId="18" fillId="0" borderId="0" xfId="1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67" fontId="18" fillId="13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167" fontId="18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 applyProtection="1">
      <alignment horizontal="left" vertical="top"/>
      <protection locked="0"/>
    </xf>
    <xf numFmtId="167" fontId="32" fillId="13" borderId="1" xfId="1" applyNumberFormat="1" applyFont="1" applyFill="1" applyBorder="1" applyAlignment="1" applyProtection="1">
      <alignment horizontal="center" vertical="top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32" fillId="0" borderId="0" xfId="0" applyFont="1" applyAlignment="1" applyProtection="1">
      <alignment vertical="top"/>
      <protection locked="0"/>
    </xf>
    <xf numFmtId="0" fontId="32" fillId="0" borderId="0" xfId="0" applyFont="1" applyAlignment="1">
      <alignment horizontal="left" vertical="center" indent="3"/>
    </xf>
    <xf numFmtId="168" fontId="32" fillId="0" borderId="3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168" fontId="32" fillId="0" borderId="2" xfId="0" applyNumberFormat="1" applyFont="1" applyBorder="1" applyAlignment="1">
      <alignment horizontal="right" vertical="center"/>
    </xf>
    <xf numFmtId="167" fontId="32" fillId="0" borderId="0" xfId="1" applyNumberFormat="1" applyFont="1" applyAlignment="1">
      <alignment horizontal="left"/>
    </xf>
    <xf numFmtId="0" fontId="32" fillId="0" borderId="0" xfId="0" applyFont="1" applyAlignment="1">
      <alignment horizontal="right"/>
    </xf>
    <xf numFmtId="165" fontId="32" fillId="0" borderId="3" xfId="1" applyFont="1" applyBorder="1" applyAlignment="1">
      <alignment horizontal="center"/>
    </xf>
    <xf numFmtId="0" fontId="32" fillId="0" borderId="0" xfId="0" applyFont="1" applyAlignment="1">
      <alignment horizontal="right" indent="1"/>
    </xf>
    <xf numFmtId="168" fontId="32" fillId="0" borderId="3" xfId="0" applyNumberFormat="1" applyFont="1" applyBorder="1" applyAlignment="1">
      <alignment horizontal="right"/>
    </xf>
    <xf numFmtId="4" fontId="32" fillId="0" borderId="3" xfId="0" applyNumberFormat="1" applyFont="1" applyBorder="1" applyAlignment="1">
      <alignment horizontal="right"/>
    </xf>
    <xf numFmtId="0" fontId="42" fillId="0" borderId="0" xfId="0" applyFont="1"/>
    <xf numFmtId="168" fontId="32" fillId="0" borderId="0" xfId="0" applyNumberFormat="1" applyFont="1" applyAlignment="1">
      <alignment horizontal="right" vertical="center"/>
    </xf>
    <xf numFmtId="165" fontId="32" fillId="0" borderId="4" xfId="1" applyFont="1" applyBorder="1" applyAlignment="1">
      <alignment horizontal="center"/>
    </xf>
    <xf numFmtId="4" fontId="32" fillId="0" borderId="0" xfId="0" applyNumberFormat="1" applyFont="1" applyAlignment="1">
      <alignment horizontal="right"/>
    </xf>
    <xf numFmtId="0" fontId="32" fillId="0" borderId="0" xfId="0" applyFont="1" applyAlignment="1">
      <alignment horizontal="left" vertical="top" indent="3"/>
    </xf>
    <xf numFmtId="168" fontId="32" fillId="13" borderId="3" xfId="0" applyNumberFormat="1" applyFont="1" applyFill="1" applyBorder="1" applyAlignment="1">
      <alignment horizontal="right" vertical="top"/>
    </xf>
    <xf numFmtId="0" fontId="32" fillId="0" borderId="0" xfId="0" applyFont="1" applyAlignment="1">
      <alignment horizontal="left" vertical="top"/>
    </xf>
    <xf numFmtId="168" fontId="32" fillId="0" borderId="1" xfId="0" applyNumberFormat="1" applyFont="1" applyBorder="1" applyAlignment="1">
      <alignment horizontal="right" vertical="top"/>
    </xf>
    <xf numFmtId="167" fontId="32" fillId="0" borderId="0" xfId="1" applyNumberFormat="1" applyFont="1" applyAlignment="1">
      <alignment horizontal="left" vertical="top"/>
    </xf>
    <xf numFmtId="0" fontId="32" fillId="0" borderId="0" xfId="0" applyFont="1" applyAlignment="1">
      <alignment horizontal="right" vertical="top"/>
    </xf>
    <xf numFmtId="4" fontId="32" fillId="0" borderId="3" xfId="0" applyNumberFormat="1" applyFont="1" applyBorder="1" applyAlignment="1">
      <alignment horizontal="right"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18" fillId="0" borderId="0" xfId="0" applyFont="1"/>
    <xf numFmtId="0" fontId="18" fillId="0" borderId="0" xfId="0" applyFont="1" applyAlignment="1">
      <alignment horizontal="left"/>
    </xf>
    <xf numFmtId="167" fontId="18" fillId="0" borderId="0" xfId="1" applyNumberFormat="1" applyFont="1"/>
    <xf numFmtId="0" fontId="32" fillId="0" borderId="0" xfId="0" applyFont="1"/>
    <xf numFmtId="0" fontId="18" fillId="0" borderId="0" xfId="0" applyFont="1" applyAlignment="1" applyProtection="1">
      <alignment horizontal="right" vertical="top" wrapText="1"/>
      <protection locked="0"/>
    </xf>
    <xf numFmtId="171" fontId="18" fillId="13" borderId="5" xfId="0" applyNumberFormat="1" applyFont="1" applyFill="1" applyBorder="1" applyAlignment="1">
      <alignment horizontal="right" vertical="top"/>
    </xf>
    <xf numFmtId="0" fontId="18" fillId="0" borderId="5" xfId="0" applyFont="1" applyBorder="1" applyAlignment="1">
      <alignment horizontal="left" vertical="top"/>
    </xf>
    <xf numFmtId="166" fontId="18" fillId="13" borderId="5" xfId="1" applyNumberFormat="1" applyFont="1" applyFill="1" applyBorder="1" applyAlignment="1">
      <alignment horizontal="right" vertical="top"/>
    </xf>
    <xf numFmtId="0" fontId="32" fillId="0" borderId="5" xfId="0" applyFont="1" applyBorder="1"/>
    <xf numFmtId="0" fontId="40" fillId="0" borderId="19" xfId="0" applyFont="1" applyBorder="1"/>
    <xf numFmtId="0" fontId="5" fillId="3" borderId="9" xfId="0" applyFont="1" applyFill="1" applyBorder="1" applyAlignment="1">
      <alignment horizontal="center" vertical="top"/>
    </xf>
    <xf numFmtId="0" fontId="43" fillId="3" borderId="9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7" fontId="5" fillId="8" borderId="24" xfId="1" applyNumberFormat="1" applyFont="1" applyFill="1" applyBorder="1" applyAlignment="1">
      <alignment vertical="top"/>
    </xf>
    <xf numFmtId="166" fontId="5" fillId="8" borderId="24" xfId="1" applyNumberFormat="1" applyFont="1" applyFill="1" applyBorder="1" applyAlignment="1">
      <alignment vertical="top"/>
    </xf>
    <xf numFmtId="165" fontId="5" fillId="8" borderId="24" xfId="1" applyFont="1" applyFill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0" xfId="0" applyFont="1" applyAlignment="1" applyProtection="1">
      <alignment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" fillId="0" borderId="19" xfId="0" applyFont="1" applyBorder="1" applyAlignment="1">
      <alignment vertical="top"/>
    </xf>
    <xf numFmtId="168" fontId="45" fillId="0" borderId="0" xfId="0" applyNumberFormat="1" applyFont="1" applyAlignment="1">
      <alignment horizontal="center" vertical="top"/>
    </xf>
    <xf numFmtId="0" fontId="45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167" fontId="5" fillId="13" borderId="3" xfId="1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167" fontId="6" fillId="0" borderId="0" xfId="1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top"/>
    </xf>
    <xf numFmtId="168" fontId="5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13" borderId="1" xfId="0" applyNumberFormat="1" applyFont="1" applyFill="1" applyBorder="1" applyAlignment="1">
      <alignment horizontal="center" vertical="top"/>
    </xf>
    <xf numFmtId="168" fontId="5" fillId="13" borderId="1" xfId="0" applyNumberFormat="1" applyFont="1" applyFill="1" applyBorder="1" applyAlignment="1">
      <alignment horizontal="right" vertical="top"/>
    </xf>
    <xf numFmtId="168" fontId="5" fillId="13" borderId="2" xfId="0" applyNumberFormat="1" applyFont="1" applyFill="1" applyBorder="1" applyAlignment="1">
      <alignment horizontal="right" vertical="top"/>
    </xf>
    <xf numFmtId="168" fontId="5" fillId="0" borderId="2" xfId="0" applyNumberFormat="1" applyFont="1" applyBorder="1" applyAlignment="1">
      <alignment horizontal="right" vertical="top"/>
    </xf>
    <xf numFmtId="4" fontId="5" fillId="13" borderId="2" xfId="0" applyNumberFormat="1" applyFont="1" applyFill="1" applyBorder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horizontal="right" vertical="top"/>
    </xf>
    <xf numFmtId="168" fontId="6" fillId="13" borderId="0" xfId="0" applyNumberFormat="1" applyFont="1" applyFill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5" xfId="0" applyFont="1" applyBorder="1" applyAlignment="1">
      <alignment vertical="top"/>
    </xf>
    <xf numFmtId="0" fontId="6" fillId="0" borderId="35" xfId="0" applyFont="1" applyBorder="1" applyAlignment="1">
      <alignment horizontal="left" vertical="top" indent="2"/>
    </xf>
    <xf numFmtId="0" fontId="6" fillId="0" borderId="2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indent="2"/>
    </xf>
    <xf numFmtId="0" fontId="6" fillId="0" borderId="37" xfId="0" applyFont="1" applyBorder="1" applyAlignment="1">
      <alignment horizontal="left" vertical="top" wrapText="1"/>
    </xf>
    <xf numFmtId="165" fontId="6" fillId="0" borderId="9" xfId="1" applyFont="1" applyBorder="1" applyAlignment="1">
      <alignment horizontal="center" vertical="top"/>
    </xf>
    <xf numFmtId="165" fontId="6" fillId="0" borderId="12" xfId="1" applyFont="1" applyBorder="1" applyAlignment="1">
      <alignment horizontal="center" vertical="top"/>
    </xf>
    <xf numFmtId="165" fontId="6" fillId="10" borderId="32" xfId="1" applyFont="1" applyFill="1" applyBorder="1" applyAlignment="1">
      <alignment vertical="top"/>
    </xf>
    <xf numFmtId="165" fontId="6" fillId="10" borderId="32" xfId="1" applyFont="1" applyFill="1" applyBorder="1" applyAlignment="1" applyProtection="1">
      <alignment vertical="top"/>
    </xf>
    <xf numFmtId="165" fontId="6" fillId="0" borderId="33" xfId="1" applyFont="1" applyBorder="1" applyAlignment="1">
      <alignment vertical="top"/>
    </xf>
    <xf numFmtId="165" fontId="6" fillId="0" borderId="34" xfId="1" applyFont="1" applyBorder="1" applyAlignment="1">
      <alignment vertical="top"/>
    </xf>
    <xf numFmtId="165" fontId="6" fillId="11" borderId="9" xfId="1" applyFont="1" applyFill="1" applyBorder="1" applyAlignment="1">
      <alignment vertical="top"/>
    </xf>
    <xf numFmtId="165" fontId="5" fillId="10" borderId="40" xfId="1" applyFont="1" applyFill="1" applyBorder="1" applyAlignment="1">
      <alignment vertical="top"/>
    </xf>
    <xf numFmtId="165" fontId="5" fillId="10" borderId="41" xfId="1" applyFont="1" applyFill="1" applyBorder="1" applyAlignment="1">
      <alignment vertical="top"/>
    </xf>
    <xf numFmtId="165" fontId="6" fillId="0" borderId="9" xfId="1" applyFont="1" applyBorder="1" applyAlignment="1">
      <alignment vertical="top"/>
    </xf>
    <xf numFmtId="165" fontId="5" fillId="10" borderId="9" xfId="1" applyFont="1" applyFill="1" applyBorder="1" applyAlignment="1">
      <alignment vertical="top"/>
    </xf>
    <xf numFmtId="0" fontId="5" fillId="0" borderId="0" xfId="0" applyFont="1"/>
    <xf numFmtId="0" fontId="5" fillId="0" borderId="0" xfId="0" applyFont="1" applyAlignment="1">
      <alignment horizontal="right"/>
    </xf>
    <xf numFmtId="167" fontId="6" fillId="0" borderId="0" xfId="1" applyNumberFormat="1" applyFont="1"/>
    <xf numFmtId="167" fontId="6" fillId="10" borderId="9" xfId="1" applyNumberFormat="1" applyFont="1" applyFill="1" applyBorder="1" applyAlignment="1" applyProtection="1">
      <alignment vertical="top"/>
    </xf>
    <xf numFmtId="166" fontId="6" fillId="10" borderId="12" xfId="1" applyNumberFormat="1" applyFont="1" applyFill="1" applyBorder="1" applyAlignment="1" applyProtection="1">
      <alignment vertical="top"/>
    </xf>
    <xf numFmtId="167" fontId="6" fillId="10" borderId="15" xfId="1" applyNumberFormat="1" applyFont="1" applyFill="1" applyBorder="1" applyAlignment="1" applyProtection="1">
      <alignment vertical="top"/>
      <protection locked="0"/>
    </xf>
    <xf numFmtId="167" fontId="6" fillId="0" borderId="15" xfId="1" applyNumberFormat="1" applyFont="1" applyFill="1" applyBorder="1" applyAlignment="1" applyProtection="1">
      <alignment vertical="top"/>
      <protection locked="0"/>
    </xf>
    <xf numFmtId="166" fontId="6" fillId="6" borderId="12" xfId="1" applyNumberFormat="1" applyFont="1" applyFill="1" applyBorder="1" applyAlignment="1" applyProtection="1">
      <alignment vertical="top"/>
      <protection locked="0"/>
    </xf>
    <xf numFmtId="167" fontId="6" fillId="0" borderId="15" xfId="1" applyNumberFormat="1" applyFont="1" applyFill="1" applyBorder="1" applyAlignment="1" applyProtection="1">
      <alignment horizontal="center" vertical="top"/>
      <protection locked="0"/>
    </xf>
    <xf numFmtId="166" fontId="6" fillId="10" borderId="9" xfId="1" applyNumberFormat="1" applyFont="1" applyFill="1" applyBorder="1" applyAlignment="1" applyProtection="1">
      <alignment vertical="top"/>
    </xf>
    <xf numFmtId="167" fontId="6" fillId="0" borderId="9" xfId="1" applyNumberFormat="1" applyFont="1" applyFill="1" applyBorder="1" applyAlignment="1" applyProtection="1">
      <alignment vertical="top"/>
      <protection locked="0"/>
    </xf>
    <xf numFmtId="166" fontId="6" fillId="0" borderId="9" xfId="1" applyNumberFormat="1" applyFont="1" applyFill="1" applyBorder="1" applyAlignment="1" applyProtection="1">
      <alignment vertical="top"/>
      <protection locked="0"/>
    </xf>
    <xf numFmtId="166" fontId="6" fillId="10" borderId="15" xfId="1" applyNumberFormat="1" applyFont="1" applyFill="1" applyBorder="1" applyAlignment="1" applyProtection="1">
      <alignment vertical="top"/>
      <protection locked="0"/>
    </xf>
    <xf numFmtId="166" fontId="6" fillId="10" borderId="6" xfId="1" applyNumberFormat="1" applyFont="1" applyFill="1" applyBorder="1" applyAlignment="1" applyProtection="1">
      <alignment vertical="top"/>
      <protection locked="0"/>
    </xf>
    <xf numFmtId="167" fontId="6" fillId="0" borderId="17" xfId="1" applyNumberFormat="1" applyFont="1" applyFill="1" applyBorder="1" applyAlignment="1" applyProtection="1">
      <alignment vertical="top"/>
      <protection locked="0"/>
    </xf>
    <xf numFmtId="166" fontId="6" fillId="0" borderId="17" xfId="1" applyNumberFormat="1" applyFont="1" applyFill="1" applyBorder="1" applyAlignment="1" applyProtection="1">
      <alignment vertical="top"/>
      <protection locked="0"/>
    </xf>
    <xf numFmtId="167" fontId="6" fillId="0" borderId="21" xfId="1" applyNumberFormat="1" applyFont="1" applyFill="1" applyBorder="1" applyAlignment="1" applyProtection="1">
      <alignment vertical="top"/>
      <protection locked="0"/>
    </xf>
    <xf numFmtId="166" fontId="6" fillId="0" borderId="21" xfId="1" applyNumberFormat="1" applyFont="1" applyFill="1" applyBorder="1" applyAlignment="1" applyProtection="1">
      <alignment vertical="top"/>
      <protection locked="0"/>
    </xf>
    <xf numFmtId="167" fontId="6" fillId="0" borderId="12" xfId="1" applyNumberFormat="1" applyFont="1" applyFill="1" applyBorder="1" applyAlignment="1" applyProtection="1">
      <alignment vertical="top"/>
      <protection locked="0"/>
    </xf>
    <xf numFmtId="167" fontId="6" fillId="10" borderId="10" xfId="1" applyNumberFormat="1" applyFont="1" applyFill="1" applyBorder="1" applyAlignment="1" applyProtection="1">
      <alignment vertical="top"/>
    </xf>
    <xf numFmtId="166" fontId="6" fillId="10" borderId="10" xfId="1" applyNumberFormat="1" applyFont="1" applyFill="1" applyBorder="1" applyAlignment="1" applyProtection="1">
      <alignment vertical="top"/>
    </xf>
    <xf numFmtId="167" fontId="5" fillId="10" borderId="9" xfId="1" applyNumberFormat="1" applyFont="1" applyFill="1" applyBorder="1" applyAlignment="1" applyProtection="1">
      <alignment horizontal="left" vertical="top"/>
    </xf>
    <xf numFmtId="166" fontId="5" fillId="10" borderId="12" xfId="1" applyNumberFormat="1" applyFont="1" applyFill="1" applyBorder="1" applyAlignment="1" applyProtection="1">
      <alignment horizontal="left" vertical="top"/>
    </xf>
    <xf numFmtId="167" fontId="6" fillId="0" borderId="24" xfId="1" applyNumberFormat="1" applyFont="1" applyFill="1" applyBorder="1" applyAlignment="1" applyProtection="1">
      <alignment vertical="top"/>
      <protection locked="0"/>
    </xf>
    <xf numFmtId="166" fontId="6" fillId="0" borderId="25" xfId="1" applyNumberFormat="1" applyFont="1" applyFill="1" applyBorder="1" applyAlignment="1" applyProtection="1">
      <alignment vertical="top"/>
      <protection locked="0"/>
    </xf>
    <xf numFmtId="167" fontId="5" fillId="10" borderId="40" xfId="1" applyNumberFormat="1" applyFont="1" applyFill="1" applyBorder="1" applyAlignment="1" applyProtection="1">
      <alignment vertical="top"/>
    </xf>
    <xf numFmtId="166" fontId="5" fillId="10" borderId="41" xfId="1" applyNumberFormat="1" applyFont="1" applyFill="1" applyBorder="1" applyAlignment="1" applyProtection="1">
      <alignment vertical="top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166" fontId="5" fillId="0" borderId="1" xfId="0" applyNumberFormat="1" applyFont="1" applyBorder="1" applyAlignment="1" applyProtection="1">
      <alignment vertical="top"/>
      <protection locked="0"/>
    </xf>
    <xf numFmtId="0" fontId="5" fillId="0" borderId="0" xfId="0" applyFont="1" applyAlignment="1">
      <alignment horizontal="left" vertical="top" indent="4"/>
    </xf>
    <xf numFmtId="4" fontId="5" fillId="0" borderId="1" xfId="0" applyNumberFormat="1" applyFont="1" applyBorder="1" applyAlignment="1">
      <alignment horizontal="center" vertical="top"/>
    </xf>
    <xf numFmtId="168" fontId="5" fillId="0" borderId="47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center" vertical="top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 wrapText="1"/>
    </xf>
    <xf numFmtId="167" fontId="5" fillId="12" borderId="38" xfId="1" applyNumberFormat="1" applyFont="1" applyFill="1" applyBorder="1" applyAlignment="1">
      <alignment vertical="top"/>
    </xf>
    <xf numFmtId="166" fontId="5" fillId="12" borderId="38" xfId="1" applyNumberFormat="1" applyFont="1" applyFill="1" applyBorder="1" applyAlignment="1">
      <alignment vertical="top"/>
    </xf>
    <xf numFmtId="165" fontId="5" fillId="12" borderId="38" xfId="1" applyFont="1" applyFill="1" applyBorder="1" applyAlignment="1">
      <alignment vertical="top"/>
    </xf>
    <xf numFmtId="167" fontId="5" fillId="4" borderId="9" xfId="1" applyNumberFormat="1" applyFont="1" applyFill="1" applyBorder="1" applyAlignment="1" applyProtection="1">
      <alignment horizontal="center" vertical="top"/>
    </xf>
    <xf numFmtId="166" fontId="5" fillId="4" borderId="12" xfId="1" applyNumberFormat="1" applyFont="1" applyFill="1" applyBorder="1" applyAlignment="1" applyProtection="1">
      <alignment horizontal="center" vertical="top" wrapText="1"/>
    </xf>
    <xf numFmtId="0" fontId="18" fillId="0" borderId="19" xfId="5" applyFont="1" applyBorder="1" applyAlignment="1">
      <alignment horizontal="left" vertical="top" wrapText="1" indent="3"/>
    </xf>
    <xf numFmtId="172" fontId="18" fillId="0" borderId="39" xfId="5" applyNumberFormat="1" applyFont="1" applyBorder="1" applyAlignment="1">
      <alignment horizontal="center" vertical="top" wrapText="1"/>
    </xf>
    <xf numFmtId="173" fontId="18" fillId="0" borderId="19" xfId="5" applyNumberFormat="1" applyFont="1" applyBorder="1" applyAlignment="1">
      <alignment vertical="top"/>
    </xf>
    <xf numFmtId="172" fontId="18" fillId="0" borderId="39" xfId="5" applyNumberFormat="1" applyFont="1" applyBorder="1" applyAlignment="1">
      <alignment vertical="top"/>
    </xf>
    <xf numFmtId="172" fontId="18" fillId="14" borderId="39" xfId="5" applyNumberFormat="1" applyFont="1" applyFill="1" applyBorder="1" applyAlignment="1">
      <alignment horizontal="center" vertical="top" wrapText="1"/>
    </xf>
    <xf numFmtId="173" fontId="18" fillId="14" borderId="39" xfId="5" applyNumberFormat="1" applyFont="1" applyFill="1" applyBorder="1" applyAlignment="1">
      <alignment vertical="top"/>
    </xf>
    <xf numFmtId="172" fontId="18" fillId="14" borderId="39" xfId="5" applyNumberFormat="1" applyFont="1" applyFill="1" applyBorder="1" applyAlignment="1">
      <alignment vertical="top"/>
    </xf>
    <xf numFmtId="0" fontId="18" fillId="0" borderId="20" xfId="5" applyFont="1" applyBorder="1" applyAlignment="1">
      <alignment vertical="top"/>
    </xf>
    <xf numFmtId="172" fontId="18" fillId="0" borderId="39" xfId="5" applyNumberFormat="1" applyFont="1" applyBorder="1" applyAlignment="1">
      <alignment horizontal="center" vertical="top"/>
    </xf>
    <xf numFmtId="172" fontId="18" fillId="14" borderId="39" xfId="5" applyNumberFormat="1" applyFont="1" applyFill="1" applyBorder="1" applyAlignment="1">
      <alignment horizontal="center" vertical="top"/>
    </xf>
    <xf numFmtId="0" fontId="18" fillId="0" borderId="19" xfId="5" applyFont="1" applyBorder="1" applyAlignment="1">
      <alignment horizontal="left" vertical="top" wrapText="1" indent="1"/>
    </xf>
    <xf numFmtId="173" fontId="18" fillId="0" borderId="0" xfId="5" applyNumberFormat="1" applyFont="1" applyAlignment="1">
      <alignment vertical="top"/>
    </xf>
    <xf numFmtId="0" fontId="18" fillId="0" borderId="19" xfId="5" applyFont="1" applyBorder="1" applyAlignment="1">
      <alignment horizontal="left" vertical="top" wrapText="1" indent="2"/>
    </xf>
    <xf numFmtId="173" fontId="18" fillId="14" borderId="19" xfId="5" applyNumberFormat="1" applyFont="1" applyFill="1" applyBorder="1" applyAlignment="1">
      <alignment vertical="top"/>
    </xf>
    <xf numFmtId="172" fontId="18" fillId="0" borderId="38" xfId="5" applyNumberFormat="1" applyFont="1" applyBorder="1" applyAlignment="1">
      <alignment horizontal="center" vertical="top"/>
    </xf>
    <xf numFmtId="173" fontId="18" fillId="0" borderId="10" xfId="5" applyNumberFormat="1" applyFont="1" applyBorder="1" applyAlignment="1">
      <alignment vertical="top"/>
    </xf>
    <xf numFmtId="172" fontId="18" fillId="0" borderId="38" xfId="5" applyNumberFormat="1" applyFont="1" applyBorder="1" applyAlignment="1">
      <alignment vertical="top"/>
    </xf>
    <xf numFmtId="172" fontId="18" fillId="14" borderId="38" xfId="5" applyNumberFormat="1" applyFont="1" applyFill="1" applyBorder="1" applyAlignment="1">
      <alignment horizontal="center" vertical="top"/>
    </xf>
    <xf numFmtId="173" fontId="18" fillId="14" borderId="38" xfId="5" applyNumberFormat="1" applyFont="1" applyFill="1" applyBorder="1" applyAlignment="1">
      <alignment vertical="top"/>
    </xf>
    <xf numFmtId="172" fontId="18" fillId="14" borderId="38" xfId="5" applyNumberFormat="1" applyFont="1" applyFill="1" applyBorder="1" applyAlignment="1">
      <alignment vertical="top"/>
    </xf>
    <xf numFmtId="0" fontId="18" fillId="0" borderId="11" xfId="5" applyFont="1" applyBorder="1" applyAlignment="1">
      <alignment vertical="top"/>
    </xf>
    <xf numFmtId="172" fontId="18" fillId="14" borderId="19" xfId="5" applyNumberFormat="1" applyFont="1" applyFill="1" applyBorder="1" applyAlignment="1">
      <alignment vertical="top"/>
    </xf>
    <xf numFmtId="173" fontId="18" fillId="14" borderId="39" xfId="5" applyNumberFormat="1" applyFont="1" applyFill="1" applyBorder="1" applyAlignment="1">
      <alignment horizontal="center" vertical="top"/>
    </xf>
    <xf numFmtId="0" fontId="32" fillId="0" borderId="25" xfId="5" applyFont="1" applyBorder="1" applyAlignment="1">
      <alignment horizontal="center" vertical="top" wrapText="1"/>
    </xf>
    <xf numFmtId="172" fontId="32" fillId="0" borderId="24" xfId="5" applyNumberFormat="1" applyFont="1" applyBorder="1" applyAlignment="1">
      <alignment horizontal="center" vertical="top"/>
    </xf>
    <xf numFmtId="173" fontId="32" fillId="0" borderId="25" xfId="5" applyNumberFormat="1" applyFont="1" applyBorder="1" applyAlignment="1">
      <alignment horizontal="center" vertical="top"/>
    </xf>
    <xf numFmtId="172" fontId="32" fillId="0" borderId="25" xfId="5" applyNumberFormat="1" applyFont="1" applyBorder="1" applyAlignment="1">
      <alignment horizontal="center" vertical="top"/>
    </xf>
    <xf numFmtId="172" fontId="32" fillId="14" borderId="24" xfId="5" applyNumberFormat="1" applyFont="1" applyFill="1" applyBorder="1" applyAlignment="1">
      <alignment horizontal="center" vertical="top"/>
    </xf>
    <xf numFmtId="173" fontId="32" fillId="14" borderId="25" xfId="5" applyNumberFormat="1" applyFont="1" applyFill="1" applyBorder="1" applyAlignment="1">
      <alignment horizontal="center" vertical="top"/>
    </xf>
    <xf numFmtId="0" fontId="18" fillId="0" borderId="27" xfId="5" applyFont="1" applyBorder="1" applyAlignment="1">
      <alignment vertical="top"/>
    </xf>
    <xf numFmtId="0" fontId="32" fillId="0" borderId="28" xfId="5" applyFont="1" applyBorder="1" applyAlignment="1">
      <alignment horizontal="left" vertical="top" wrapText="1"/>
    </xf>
    <xf numFmtId="172" fontId="32" fillId="0" borderId="52" xfId="5" applyNumberFormat="1" applyFont="1" applyBorder="1" applyAlignment="1">
      <alignment horizontal="center" vertical="top"/>
    </xf>
    <xf numFmtId="173" fontId="32" fillId="0" borderId="28" xfId="5" applyNumberFormat="1" applyFont="1" applyBorder="1" applyAlignment="1">
      <alignment horizontal="center" vertical="top"/>
    </xf>
    <xf numFmtId="172" fontId="32" fillId="14" borderId="52" xfId="5" applyNumberFormat="1" applyFont="1" applyFill="1" applyBorder="1" applyAlignment="1">
      <alignment horizontal="center" vertical="top"/>
    </xf>
    <xf numFmtId="173" fontId="32" fillId="14" borderId="28" xfId="5" applyNumberFormat="1" applyFont="1" applyFill="1" applyBorder="1" applyAlignment="1">
      <alignment horizontal="center" vertical="top"/>
    </xf>
    <xf numFmtId="0" fontId="18" fillId="0" borderId="50" xfId="5" applyFont="1" applyBorder="1" applyAlignment="1">
      <alignment vertical="top"/>
    </xf>
    <xf numFmtId="0" fontId="32" fillId="0" borderId="19" xfId="5" applyFont="1" applyBorder="1" applyAlignment="1">
      <alignment vertical="top" wrapText="1"/>
    </xf>
    <xf numFmtId="172" fontId="32" fillId="0" borderId="39" xfId="5" applyNumberFormat="1" applyFont="1" applyBorder="1" applyAlignment="1">
      <alignment vertical="top"/>
    </xf>
    <xf numFmtId="173" fontId="32" fillId="0" borderId="0" xfId="5" applyNumberFormat="1" applyFont="1" applyAlignment="1">
      <alignment vertical="top"/>
    </xf>
    <xf numFmtId="172" fontId="32" fillId="14" borderId="39" xfId="5" applyNumberFormat="1" applyFont="1" applyFill="1" applyBorder="1" applyAlignment="1">
      <alignment vertical="top"/>
    </xf>
    <xf numFmtId="173" fontId="32" fillId="14" borderId="39" xfId="5" applyNumberFormat="1" applyFont="1" applyFill="1" applyBorder="1" applyAlignment="1">
      <alignment vertical="top"/>
    </xf>
    <xf numFmtId="0" fontId="32" fillId="0" borderId="20" xfId="5" applyFont="1" applyBorder="1" applyAlignment="1">
      <alignment vertical="top"/>
    </xf>
    <xf numFmtId="173" fontId="18" fillId="0" borderId="39" xfId="5" applyNumberFormat="1" applyFont="1" applyBorder="1" applyAlignment="1">
      <alignment vertical="top"/>
    </xf>
    <xf numFmtId="0" fontId="18" fillId="0" borderId="10" xfId="5" applyFont="1" applyBorder="1" applyAlignment="1">
      <alignment horizontal="left" vertical="top" wrapText="1" indent="2"/>
    </xf>
    <xf numFmtId="0" fontId="18" fillId="0" borderId="19" xfId="5" applyFont="1" applyBorder="1" applyAlignment="1">
      <alignment vertical="top" wrapText="1"/>
    </xf>
    <xf numFmtId="0" fontId="18" fillId="0" borderId="5" xfId="5" applyFont="1" applyBorder="1" applyAlignment="1">
      <alignment vertical="top"/>
    </xf>
    <xf numFmtId="0" fontId="18" fillId="0" borderId="10" xfId="5" applyFont="1" applyBorder="1" applyAlignment="1">
      <alignment vertical="top" wrapText="1"/>
    </xf>
    <xf numFmtId="173" fontId="32" fillId="0" borderId="19" xfId="5" applyNumberFormat="1" applyFont="1" applyBorder="1" applyAlignment="1">
      <alignment vertical="top"/>
    </xf>
    <xf numFmtId="172" fontId="32" fillId="0" borderId="19" xfId="5" applyNumberFormat="1" applyFont="1" applyBorder="1" applyAlignment="1">
      <alignment vertical="top"/>
    </xf>
    <xf numFmtId="172" fontId="32" fillId="14" borderId="19" xfId="5" applyNumberFormat="1" applyFont="1" applyFill="1" applyBorder="1" applyAlignment="1">
      <alignment vertical="top"/>
    </xf>
    <xf numFmtId="173" fontId="32" fillId="14" borderId="19" xfId="5" applyNumberFormat="1" applyFont="1" applyFill="1" applyBorder="1" applyAlignment="1">
      <alignment vertical="top"/>
    </xf>
    <xf numFmtId="172" fontId="18" fillId="0" borderId="19" xfId="5" applyNumberFormat="1" applyFont="1" applyBorder="1" applyAlignment="1">
      <alignment vertical="top"/>
    </xf>
    <xf numFmtId="0" fontId="32" fillId="0" borderId="38" xfId="5" applyFont="1" applyBorder="1" applyAlignment="1">
      <alignment horizontal="center" vertical="center" wrapText="1"/>
    </xf>
    <xf numFmtId="0" fontId="32" fillId="0" borderId="9" xfId="5" applyFont="1" applyBorder="1" applyAlignment="1">
      <alignment horizontal="center" vertical="center" wrapText="1"/>
    </xf>
    <xf numFmtId="0" fontId="32" fillId="14" borderId="38" xfId="5" applyFont="1" applyFill="1" applyBorder="1" applyAlignment="1">
      <alignment horizontal="center" vertical="center" wrapText="1"/>
    </xf>
    <xf numFmtId="0" fontId="5" fillId="0" borderId="0" xfId="5" applyFont="1" applyAlignment="1">
      <alignment vertical="top" wrapText="1"/>
    </xf>
    <xf numFmtId="0" fontId="32" fillId="0" borderId="0" xfId="5" applyFont="1" applyAlignment="1">
      <alignment vertical="top" wrapText="1"/>
    </xf>
    <xf numFmtId="0" fontId="18" fillId="0" borderId="0" xfId="5" applyFont="1" applyAlignment="1">
      <alignment horizontal="right" vertical="top"/>
    </xf>
    <xf numFmtId="0" fontId="18" fillId="0" borderId="0" xfId="5" applyFont="1" applyAlignment="1">
      <alignment vertical="top" wrapText="1"/>
    </xf>
    <xf numFmtId="0" fontId="19" fillId="0" borderId="15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0" fontId="19" fillId="0" borderId="38" xfId="2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0" borderId="0" xfId="2" applyFont="1" applyAlignment="1">
      <alignment horizontal="center" vertical="top"/>
    </xf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left" vertical="top"/>
    </xf>
    <xf numFmtId="0" fontId="3" fillId="0" borderId="5" xfId="2" applyFont="1" applyBorder="1" applyAlignment="1">
      <alignment horizontal="left" vertical="top"/>
    </xf>
    <xf numFmtId="0" fontId="10" fillId="0" borderId="15" xfId="2" applyFont="1" applyBorder="1" applyAlignment="1">
      <alignment horizontal="center" vertical="center" wrapText="1"/>
    </xf>
    <xf numFmtId="0" fontId="10" fillId="0" borderId="39" xfId="2" applyFont="1" applyBorder="1" applyAlignment="1">
      <alignment horizontal="center" vertical="center" wrapText="1"/>
    </xf>
    <xf numFmtId="0" fontId="10" fillId="0" borderId="38" xfId="2" applyFont="1" applyBorder="1" applyAlignment="1">
      <alignment horizontal="center" vertical="center" wrapText="1"/>
    </xf>
    <xf numFmtId="0" fontId="31" fillId="0" borderId="0" xfId="5" applyFont="1" applyAlignment="1">
      <alignment horizontal="left" vertical="top"/>
    </xf>
    <xf numFmtId="0" fontId="38" fillId="0" borderId="15" xfId="5" applyFont="1" applyBorder="1" applyAlignment="1">
      <alignment horizontal="center" vertical="center" wrapText="1"/>
    </xf>
    <xf numFmtId="0" fontId="38" fillId="0" borderId="38" xfId="5" applyFont="1" applyBorder="1" applyAlignment="1">
      <alignment horizontal="center" vertical="center" wrapText="1"/>
    </xf>
    <xf numFmtId="0" fontId="38" fillId="0" borderId="12" xfId="5" applyFont="1" applyBorder="1" applyAlignment="1">
      <alignment horizontal="center" vertical="top"/>
    </xf>
    <xf numFmtId="0" fontId="38" fillId="0" borderId="13" xfId="5" applyFont="1" applyBorder="1" applyAlignment="1">
      <alignment horizontal="center" vertical="top"/>
    </xf>
    <xf numFmtId="0" fontId="38" fillId="0" borderId="14" xfId="5" applyFont="1" applyBorder="1" applyAlignment="1">
      <alignment horizontal="center" vertical="top"/>
    </xf>
    <xf numFmtId="0" fontId="38" fillId="3" borderId="12" xfId="5" applyFont="1" applyFill="1" applyBorder="1" applyAlignment="1">
      <alignment horizontal="center" vertical="top"/>
    </xf>
    <xf numFmtId="0" fontId="38" fillId="3" borderId="13" xfId="5" applyFont="1" applyFill="1" applyBorder="1" applyAlignment="1">
      <alignment horizontal="center" vertical="top"/>
    </xf>
    <xf numFmtId="0" fontId="38" fillId="3" borderId="14" xfId="5" applyFont="1" applyFill="1" applyBorder="1" applyAlignment="1">
      <alignment horizontal="center" vertical="top"/>
    </xf>
    <xf numFmtId="0" fontId="18" fillId="0" borderId="12" xfId="5" applyFont="1" applyBorder="1" applyAlignment="1">
      <alignment horizontal="center" vertical="top"/>
    </xf>
    <xf numFmtId="0" fontId="18" fillId="0" borderId="14" xfId="5" applyFont="1" applyBorder="1" applyAlignment="1">
      <alignment horizontal="center" vertical="top"/>
    </xf>
    <xf numFmtId="0" fontId="38" fillId="0" borderId="8" xfId="5" applyFont="1" applyBorder="1" applyAlignment="1">
      <alignment horizontal="center" vertical="center"/>
    </xf>
    <xf numFmtId="0" fontId="38" fillId="0" borderId="11" xfId="5" applyFont="1" applyBorder="1" applyAlignment="1">
      <alignment horizontal="center" vertical="center"/>
    </xf>
    <xf numFmtId="0" fontId="5" fillId="0" borderId="0" xfId="5" applyFont="1" applyAlignment="1">
      <alignment horizontal="left" vertical="top"/>
    </xf>
    <xf numFmtId="0" fontId="32" fillId="0" borderId="15" xfId="5" applyFont="1" applyBorder="1" applyAlignment="1">
      <alignment horizontal="center" vertical="center" wrapText="1"/>
    </xf>
    <xf numFmtId="0" fontId="32" fillId="0" borderId="38" xfId="5" applyFont="1" applyBorder="1" applyAlignment="1">
      <alignment horizontal="center" vertical="center" wrapText="1"/>
    </xf>
    <xf numFmtId="0" fontId="32" fillId="0" borderId="12" xfId="5" applyFont="1" applyBorder="1" applyAlignment="1">
      <alignment horizontal="center" vertical="top"/>
    </xf>
    <xf numFmtId="0" fontId="32" fillId="0" borderId="13" xfId="5" applyFont="1" applyBorder="1" applyAlignment="1">
      <alignment horizontal="center" vertical="top"/>
    </xf>
    <xf numFmtId="0" fontId="32" fillId="0" borderId="14" xfId="5" applyFont="1" applyBorder="1" applyAlignment="1">
      <alignment horizontal="center" vertical="top"/>
    </xf>
    <xf numFmtId="0" fontId="32" fillId="14" borderId="12" xfId="5" applyFont="1" applyFill="1" applyBorder="1" applyAlignment="1">
      <alignment horizontal="center" vertical="top"/>
    </xf>
    <xf numFmtId="0" fontId="32" fillId="14" borderId="13" xfId="5" applyFont="1" applyFill="1" applyBorder="1" applyAlignment="1">
      <alignment horizontal="center" vertical="top"/>
    </xf>
    <xf numFmtId="0" fontId="32" fillId="14" borderId="14" xfId="5" applyFont="1" applyFill="1" applyBorder="1" applyAlignment="1">
      <alignment horizontal="center" vertical="top"/>
    </xf>
    <xf numFmtId="0" fontId="32" fillId="0" borderId="8" xfId="5" applyFont="1" applyBorder="1" applyAlignment="1">
      <alignment horizontal="center" vertical="center"/>
    </xf>
    <xf numFmtId="0" fontId="32" fillId="0" borderId="11" xfId="5" applyFont="1" applyBorder="1" applyAlignment="1">
      <alignment horizontal="center" vertical="center"/>
    </xf>
    <xf numFmtId="0" fontId="3" fillId="8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left" wrapText="1"/>
    </xf>
    <xf numFmtId="0" fontId="8" fillId="0" borderId="9" xfId="0" applyFont="1" applyBorder="1" applyAlignment="1">
      <alignment horizontal="left"/>
    </xf>
    <xf numFmtId="0" fontId="3" fillId="14" borderId="9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3" fillId="14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left" vertical="top" wrapText="1" indent="1"/>
    </xf>
    <xf numFmtId="0" fontId="5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indent="1"/>
    </xf>
    <xf numFmtId="0" fontId="39" fillId="0" borderId="12" xfId="0" applyFont="1" applyBorder="1" applyAlignment="1">
      <alignment horizontal="left" vertical="top" wrapText="1"/>
    </xf>
    <xf numFmtId="0" fontId="39" fillId="0" borderId="13" xfId="0" applyFont="1" applyBorder="1" applyAlignment="1">
      <alignment horizontal="left" vertical="top" wrapText="1"/>
    </xf>
    <xf numFmtId="0" fontId="39" fillId="0" borderId="14" xfId="0" applyFont="1" applyBorder="1" applyAlignment="1">
      <alignment horizontal="left" vertical="top" wrapText="1"/>
    </xf>
    <xf numFmtId="0" fontId="39" fillId="0" borderId="12" xfId="0" quotePrefix="1" applyFont="1" applyBorder="1" applyAlignment="1">
      <alignment horizontal="left" vertical="top" wrapText="1"/>
    </xf>
    <xf numFmtId="0" fontId="39" fillId="0" borderId="13" xfId="0" quotePrefix="1" applyFont="1" applyBorder="1" applyAlignment="1">
      <alignment horizontal="left" vertical="top" wrapText="1"/>
    </xf>
    <xf numFmtId="0" fontId="39" fillId="0" borderId="14" xfId="0" quotePrefix="1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 indent="1"/>
    </xf>
    <xf numFmtId="0" fontId="6" fillId="0" borderId="13" xfId="0" applyFont="1" applyBorder="1" applyAlignment="1">
      <alignment horizontal="left" vertical="top" wrapText="1" indent="1"/>
    </xf>
    <xf numFmtId="0" fontId="6" fillId="0" borderId="14" xfId="0" applyFont="1" applyBorder="1" applyAlignment="1">
      <alignment horizontal="left" vertical="top" wrapText="1" indent="1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5" fillId="3" borderId="9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9" borderId="9" xfId="0" applyFont="1" applyFill="1" applyBorder="1" applyAlignment="1">
      <alignment horizontal="center" vertical="center"/>
    </xf>
    <xf numFmtId="0" fontId="32" fillId="0" borderId="0" xfId="0" applyFont="1" applyAlignment="1" applyProtection="1">
      <alignment horizontal="left" vertical="top" wrapText="1" indent="7"/>
      <protection locked="0"/>
    </xf>
    <xf numFmtId="0" fontId="39" fillId="0" borderId="6" xfId="0" quotePrefix="1" applyFont="1" applyBorder="1" applyAlignment="1">
      <alignment horizontal="left" vertical="top" wrapText="1"/>
    </xf>
    <xf numFmtId="0" fontId="39" fillId="0" borderId="7" xfId="0" quotePrefix="1" applyFont="1" applyBorder="1" applyAlignment="1">
      <alignment horizontal="left" vertical="top" wrapText="1"/>
    </xf>
    <xf numFmtId="0" fontId="39" fillId="0" borderId="8" xfId="0" quotePrefix="1" applyFont="1" applyBorder="1" applyAlignment="1">
      <alignment horizontal="left" vertical="top" wrapText="1"/>
    </xf>
    <xf numFmtId="0" fontId="39" fillId="0" borderId="19" xfId="0" quotePrefix="1" applyFont="1" applyBorder="1" applyAlignment="1">
      <alignment horizontal="left" vertical="top" wrapText="1"/>
    </xf>
    <xf numFmtId="0" fontId="39" fillId="0" borderId="0" xfId="0" quotePrefix="1" applyFont="1" applyAlignment="1">
      <alignment horizontal="left" vertical="top" wrapText="1"/>
    </xf>
    <xf numFmtId="0" fontId="39" fillId="0" borderId="20" xfId="0" quotePrefix="1" applyFont="1" applyBorder="1" applyAlignment="1">
      <alignment horizontal="left" vertical="top" wrapText="1"/>
    </xf>
    <xf numFmtId="0" fontId="39" fillId="0" borderId="10" xfId="0" quotePrefix="1" applyFont="1" applyBorder="1" applyAlignment="1">
      <alignment horizontal="left" vertical="top" wrapText="1"/>
    </xf>
    <xf numFmtId="0" fontId="39" fillId="0" borderId="5" xfId="0" quotePrefix="1" applyFont="1" applyBorder="1" applyAlignment="1">
      <alignment horizontal="left" vertical="top" wrapText="1"/>
    </xf>
    <xf numFmtId="0" fontId="39" fillId="0" borderId="11" xfId="0" quotePrefix="1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39" fillId="0" borderId="7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39" fillId="0" borderId="19" xfId="0" applyFont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39" fillId="0" borderId="20" xfId="0" applyFont="1" applyBorder="1" applyAlignment="1">
      <alignment horizontal="left" vertical="top" wrapText="1"/>
    </xf>
    <xf numFmtId="0" fontId="39" fillId="0" borderId="10" xfId="0" applyFont="1" applyBorder="1" applyAlignment="1">
      <alignment horizontal="left" vertical="top" wrapText="1"/>
    </xf>
    <xf numFmtId="0" fontId="39" fillId="0" borderId="5" xfId="0" applyFont="1" applyBorder="1" applyAlignment="1">
      <alignment horizontal="left" vertical="top" wrapText="1"/>
    </xf>
    <xf numFmtId="0" fontId="39" fillId="0" borderId="11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left" vertical="top" wrapText="1"/>
    </xf>
    <xf numFmtId="0" fontId="39" fillId="0" borderId="29" xfId="0" applyFont="1" applyBorder="1" applyAlignment="1">
      <alignment horizontal="left" vertical="top" wrapText="1"/>
    </xf>
    <xf numFmtId="0" fontId="39" fillId="0" borderId="50" xfId="0" applyFont="1" applyBorder="1" applyAlignment="1">
      <alignment horizontal="left" vertical="top" wrapText="1"/>
    </xf>
    <xf numFmtId="0" fontId="39" fillId="0" borderId="25" xfId="0" applyFont="1" applyBorder="1" applyAlignment="1">
      <alignment horizontal="left" vertical="top" wrapText="1"/>
    </xf>
    <xf numFmtId="0" fontId="39" fillId="0" borderId="26" xfId="0" applyFont="1" applyBorder="1" applyAlignment="1">
      <alignment horizontal="left" vertical="top" wrapText="1"/>
    </xf>
    <xf numFmtId="0" fontId="39" fillId="0" borderId="27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30" fillId="0" borderId="12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9" fillId="0" borderId="45" xfId="0" applyFont="1" applyBorder="1" applyAlignment="1">
      <alignment horizontal="left" vertical="top" wrapText="1"/>
    </xf>
    <xf numFmtId="0" fontId="39" fillId="0" borderId="46" xfId="0" applyFont="1" applyBorder="1" applyAlignment="1">
      <alignment horizontal="left" vertical="top" wrapText="1"/>
    </xf>
    <xf numFmtId="0" fontId="39" fillId="0" borderId="49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2" fillId="0" borderId="0" xfId="0" applyFont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166" fontId="32" fillId="13" borderId="1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8" fillId="0" borderId="0" xfId="0" applyFont="1" applyAlignment="1">
      <alignment horizontal="right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top" wrapText="1"/>
    </xf>
    <xf numFmtId="0" fontId="39" fillId="0" borderId="13" xfId="0" applyFont="1" applyBorder="1" applyAlignment="1">
      <alignment horizontal="center" vertical="top" wrapText="1"/>
    </xf>
    <xf numFmtId="0" fontId="39" fillId="0" borderId="14" xfId="0" applyFont="1" applyBorder="1" applyAlignment="1">
      <alignment horizontal="center" vertical="top" wrapText="1"/>
    </xf>
    <xf numFmtId="0" fontId="32" fillId="0" borderId="0" xfId="0" applyFont="1" applyAlignment="1">
      <alignment horizontal="right" vertical="top" indent="1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right"/>
    </xf>
    <xf numFmtId="0" fontId="18" fillId="0" borderId="0" xfId="0" applyFont="1" applyAlignment="1">
      <alignment horizontal="left" indent="3"/>
    </xf>
    <xf numFmtId="0" fontId="32" fillId="0" borderId="0" xfId="0" applyFont="1" applyAlignment="1">
      <alignment horizontal="left" indent="7"/>
    </xf>
    <xf numFmtId="0" fontId="18" fillId="0" borderId="0" xfId="0" applyFont="1" applyAlignment="1">
      <alignment horizontal="left" indent="8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12" borderId="9" xfId="0" applyFont="1" applyFill="1" applyBorder="1" applyAlignment="1">
      <alignment horizontal="left" vertical="top" wrapText="1"/>
    </xf>
    <xf numFmtId="0" fontId="3" fillId="12" borderId="9" xfId="0" applyFont="1" applyFill="1" applyBorder="1" applyAlignment="1">
      <alignment horizontal="left" vertical="top" wrapText="1"/>
    </xf>
    <xf numFmtId="0" fontId="5" fillId="8" borderId="24" xfId="0" applyFont="1" applyFill="1" applyBorder="1" applyAlignment="1">
      <alignment horizontal="center" vertical="top" wrapText="1"/>
    </xf>
    <xf numFmtId="0" fontId="3" fillId="8" borderId="24" xfId="0" applyFont="1" applyFill="1" applyBorder="1" applyAlignment="1">
      <alignment horizontal="left" vertical="top" wrapText="1"/>
    </xf>
    <xf numFmtId="0" fontId="5" fillId="12" borderId="38" xfId="0" applyFont="1" applyFill="1" applyBorder="1" applyAlignment="1">
      <alignment horizontal="left" vertical="top" wrapText="1"/>
    </xf>
    <xf numFmtId="0" fontId="3" fillId="12" borderId="38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166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14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6" fillId="0" borderId="0" xfId="0" applyFont="1" applyAlignment="1" applyProtection="1">
      <alignment horizontal="right" vertical="top"/>
      <protection locked="0"/>
    </xf>
    <xf numFmtId="0" fontId="45" fillId="0" borderId="0" xfId="0" applyFont="1" applyAlignment="1" applyProtection="1">
      <alignment horizontal="right" vertical="top" wrapText="1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167" fontId="5" fillId="13" borderId="1" xfId="0" applyNumberFormat="1" applyFont="1" applyFill="1" applyBorder="1" applyAlignment="1" applyProtection="1">
      <alignment horizontal="center" vertical="top"/>
      <protection locked="0"/>
    </xf>
    <xf numFmtId="166" fontId="5" fillId="13" borderId="1" xfId="0" applyNumberFormat="1" applyFont="1" applyFill="1" applyBorder="1" applyAlignment="1" applyProtection="1">
      <alignment horizontal="center" vertical="top"/>
      <protection locked="0"/>
    </xf>
    <xf numFmtId="0" fontId="5" fillId="13" borderId="1" xfId="0" applyFont="1" applyFill="1" applyBorder="1" applyAlignment="1" applyProtection="1">
      <alignment horizontal="center" vertical="top"/>
      <protection locked="0"/>
    </xf>
    <xf numFmtId="0" fontId="5" fillId="0" borderId="47" xfId="0" applyFont="1" applyBorder="1" applyAlignment="1">
      <alignment horizontal="left" vertical="top"/>
    </xf>
    <xf numFmtId="0" fontId="5" fillId="0" borderId="0" xfId="0" applyFont="1" applyAlignment="1" applyProtection="1">
      <alignment horizontal="left" vertical="top"/>
      <protection locked="0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left"/>
    </xf>
    <xf numFmtId="0" fontId="5" fillId="15" borderId="6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/>
    </xf>
    <xf numFmtId="0" fontId="5" fillId="15" borderId="20" xfId="0" applyFont="1" applyFill="1" applyBorder="1" applyAlignment="1">
      <alignment horizontal="center" vertical="center"/>
    </xf>
    <xf numFmtId="0" fontId="5" fillId="15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39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164" fontId="6" fillId="0" borderId="12" xfId="0" applyNumberFormat="1" applyFont="1" applyBorder="1" applyAlignment="1" applyProtection="1">
      <alignment horizontal="left" vertical="top" wrapText="1"/>
      <protection locked="0"/>
    </xf>
    <xf numFmtId="164" fontId="6" fillId="0" borderId="13" xfId="0" applyNumberFormat="1" applyFont="1" applyBorder="1" applyAlignment="1" applyProtection="1">
      <alignment horizontal="left" vertical="top"/>
      <protection locked="0"/>
    </xf>
    <xf numFmtId="164" fontId="6" fillId="0" borderId="14" xfId="0" applyNumberFormat="1" applyFont="1" applyBorder="1" applyAlignment="1" applyProtection="1">
      <alignment horizontal="left" vertical="top"/>
      <protection locked="0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164" fontId="45" fillId="0" borderId="12" xfId="0" applyNumberFormat="1" applyFont="1" applyBorder="1" applyAlignment="1" applyProtection="1">
      <alignment horizontal="left" vertical="top"/>
      <protection locked="0"/>
    </xf>
    <xf numFmtId="164" fontId="45" fillId="0" borderId="13" xfId="0" applyNumberFormat="1" applyFont="1" applyBorder="1" applyAlignment="1" applyProtection="1">
      <alignment horizontal="left" vertical="top"/>
      <protection locked="0"/>
    </xf>
    <xf numFmtId="164" fontId="45" fillId="0" borderId="14" xfId="0" applyNumberFormat="1" applyFont="1" applyBorder="1" applyAlignment="1" applyProtection="1">
      <alignment horizontal="left" vertical="top"/>
      <protection locked="0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6" fillId="0" borderId="41" xfId="0" applyFont="1" applyBorder="1" applyAlignment="1">
      <alignment vertical="top"/>
    </xf>
    <xf numFmtId="0" fontId="6" fillId="0" borderId="42" xfId="0" applyFont="1" applyBorder="1" applyAlignment="1">
      <alignment vertical="top"/>
    </xf>
    <xf numFmtId="0" fontId="6" fillId="0" borderId="43" xfId="0" applyFont="1" applyBorder="1" applyAlignment="1">
      <alignment vertical="top"/>
    </xf>
    <xf numFmtId="0" fontId="6" fillId="0" borderId="28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5" fillId="12" borderId="12" xfId="0" applyFont="1" applyFill="1" applyBorder="1" applyAlignment="1">
      <alignment horizontal="left" vertical="top" wrapText="1"/>
    </xf>
    <xf numFmtId="0" fontId="5" fillId="12" borderId="13" xfId="0" applyFont="1" applyFill="1" applyBorder="1" applyAlignment="1">
      <alignment horizontal="left" vertical="top" wrapText="1"/>
    </xf>
    <xf numFmtId="0" fontId="5" fillId="12" borderId="14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5" fillId="8" borderId="24" xfId="0" applyFont="1" applyFill="1" applyBorder="1" applyAlignment="1">
      <alignment horizontal="left" vertical="top" wrapText="1"/>
    </xf>
    <xf numFmtId="0" fontId="5" fillId="12" borderId="10" xfId="0" applyFont="1" applyFill="1" applyBorder="1" applyAlignment="1">
      <alignment horizontal="left" vertical="top" wrapText="1"/>
    </xf>
    <xf numFmtId="0" fontId="5" fillId="12" borderId="5" xfId="0" applyFont="1" applyFill="1" applyBorder="1" applyAlignment="1">
      <alignment horizontal="left" vertical="top" wrapText="1"/>
    </xf>
    <xf numFmtId="0" fontId="5" fillId="12" borderId="11" xfId="0" applyFont="1" applyFill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14" borderId="9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5" fillId="14" borderId="19" xfId="0" applyFont="1" applyFill="1" applyBorder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5" fillId="14" borderId="20" xfId="0" applyFont="1" applyFill="1" applyBorder="1" applyAlignment="1">
      <alignment horizontal="center" vertical="center"/>
    </xf>
    <xf numFmtId="0" fontId="5" fillId="14" borderId="10" xfId="0" applyFont="1" applyFill="1" applyBorder="1" applyAlignment="1">
      <alignment horizontal="center" vertical="center"/>
    </xf>
    <xf numFmtId="0" fontId="5" fillId="14" borderId="5" xfId="0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49" fontId="39" fillId="0" borderId="24" xfId="0" applyNumberFormat="1" applyFont="1" applyBorder="1" applyAlignment="1" applyProtection="1">
      <alignment horizontal="left" vertical="top" wrapText="1"/>
      <protection locked="0"/>
    </xf>
    <xf numFmtId="49" fontId="39" fillId="0" borderId="24" xfId="0" applyNumberFormat="1" applyFont="1" applyBorder="1" applyAlignment="1" applyProtection="1">
      <alignment horizontal="left" vertical="top"/>
      <protection locked="0"/>
    </xf>
    <xf numFmtId="0" fontId="5" fillId="0" borderId="45" xfId="0" applyFont="1" applyBorder="1" applyAlignment="1">
      <alignment horizontal="left" vertical="top"/>
    </xf>
    <xf numFmtId="0" fontId="5" fillId="0" borderId="46" xfId="0" applyFont="1" applyBorder="1" applyAlignment="1">
      <alignment horizontal="left" vertical="top"/>
    </xf>
    <xf numFmtId="0" fontId="39" fillId="0" borderId="40" xfId="0" applyFont="1" applyBorder="1" applyAlignment="1">
      <alignment vertical="top"/>
    </xf>
    <xf numFmtId="0" fontId="8" fillId="0" borderId="0" xfId="0" applyFont="1" applyAlignment="1">
      <alignment horizontal="center" vertical="top" wrapText="1"/>
    </xf>
    <xf numFmtId="49" fontId="39" fillId="0" borderId="9" xfId="0" quotePrefix="1" applyNumberFormat="1" applyFont="1" applyBorder="1" applyAlignment="1" applyProtection="1">
      <alignment horizontal="left" vertical="top" wrapText="1"/>
      <protection locked="0"/>
    </xf>
    <xf numFmtId="164" fontId="6" fillId="0" borderId="9" xfId="0" applyNumberFormat="1" applyFont="1" applyBorder="1" applyAlignment="1" applyProtection="1">
      <alignment horizontal="left" vertical="top"/>
      <protection locked="0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39" fillId="0" borderId="9" xfId="0" applyFont="1" applyBorder="1" applyAlignment="1">
      <alignment vertical="top"/>
    </xf>
    <xf numFmtId="0" fontId="6" fillId="7" borderId="12" xfId="0" applyFont="1" applyFill="1" applyBorder="1" applyAlignment="1">
      <alignment horizontal="left" vertical="top"/>
    </xf>
    <xf numFmtId="0" fontId="6" fillId="7" borderId="13" xfId="0" applyFont="1" applyFill="1" applyBorder="1" applyAlignment="1">
      <alignment horizontal="left" vertical="top"/>
    </xf>
    <xf numFmtId="164" fontId="6" fillId="7" borderId="9" xfId="0" applyNumberFormat="1" applyFont="1" applyFill="1" applyBorder="1" applyAlignment="1" applyProtection="1">
      <alignment horizontal="left" vertical="top" wrapText="1"/>
      <protection locked="0"/>
    </xf>
    <xf numFmtId="164" fontId="6" fillId="7" borderId="9" xfId="0" applyNumberFormat="1" applyFont="1" applyFill="1" applyBorder="1" applyAlignment="1" applyProtection="1">
      <alignment horizontal="left" vertical="top"/>
      <protection locked="0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49" fontId="39" fillId="0" borderId="6" xfId="0" quotePrefix="1" applyNumberFormat="1" applyFont="1" applyBorder="1" applyAlignment="1" applyProtection="1">
      <alignment horizontal="left" vertical="top" wrapText="1"/>
      <protection locked="0"/>
    </xf>
    <xf numFmtId="49" fontId="39" fillId="0" borderId="7" xfId="0" quotePrefix="1" applyNumberFormat="1" applyFont="1" applyBorder="1" applyAlignment="1" applyProtection="1">
      <alignment horizontal="left" vertical="top" wrapText="1"/>
      <protection locked="0"/>
    </xf>
    <xf numFmtId="49" fontId="39" fillId="0" borderId="8" xfId="0" quotePrefix="1" applyNumberFormat="1" applyFont="1" applyBorder="1" applyAlignment="1" applyProtection="1">
      <alignment horizontal="left" vertical="top" wrapText="1"/>
      <protection locked="0"/>
    </xf>
    <xf numFmtId="49" fontId="39" fillId="0" borderId="19" xfId="0" quotePrefix="1" applyNumberFormat="1" applyFont="1" applyBorder="1" applyAlignment="1" applyProtection="1">
      <alignment horizontal="left" vertical="top" wrapText="1"/>
      <protection locked="0"/>
    </xf>
    <xf numFmtId="49" fontId="39" fillId="0" borderId="0" xfId="0" quotePrefix="1" applyNumberFormat="1" applyFont="1" applyAlignment="1" applyProtection="1">
      <alignment horizontal="left" vertical="top" wrapText="1"/>
      <protection locked="0"/>
    </xf>
    <xf numFmtId="49" fontId="39" fillId="0" borderId="20" xfId="0" quotePrefix="1" applyNumberFormat="1" applyFont="1" applyBorder="1" applyAlignment="1" applyProtection="1">
      <alignment horizontal="left" vertical="top" wrapText="1"/>
      <protection locked="0"/>
    </xf>
    <xf numFmtId="49" fontId="39" fillId="0" borderId="10" xfId="0" quotePrefix="1" applyNumberFormat="1" applyFont="1" applyBorder="1" applyAlignment="1" applyProtection="1">
      <alignment horizontal="left" vertical="top" wrapText="1"/>
      <protection locked="0"/>
    </xf>
    <xf numFmtId="49" fontId="39" fillId="0" borderId="5" xfId="0" quotePrefix="1" applyNumberFormat="1" applyFont="1" applyBorder="1" applyAlignment="1" applyProtection="1">
      <alignment horizontal="left" vertical="top" wrapText="1"/>
      <protection locked="0"/>
    </xf>
    <xf numFmtId="49" fontId="39" fillId="0" borderId="11" xfId="0" quotePrefix="1" applyNumberFormat="1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>
      <alignment horizontal="left" vertical="top" indent="2"/>
    </xf>
    <xf numFmtId="0" fontId="6" fillId="0" borderId="4" xfId="0" applyFont="1" applyBorder="1" applyAlignment="1">
      <alignment horizontal="left" vertical="top" indent="2"/>
    </xf>
    <xf numFmtId="0" fontId="6" fillId="0" borderId="21" xfId="0" applyFont="1" applyBorder="1" applyAlignment="1">
      <alignment horizontal="left" vertical="top" indent="2"/>
    </xf>
    <xf numFmtId="0" fontId="6" fillId="0" borderId="22" xfId="0" applyFont="1" applyBorder="1" applyAlignment="1">
      <alignment horizontal="left" vertical="top" indent="2"/>
    </xf>
    <xf numFmtId="49" fontId="6" fillId="0" borderId="12" xfId="0" applyNumberFormat="1" applyFont="1" applyBorder="1" applyAlignment="1" applyProtection="1">
      <alignment horizontal="left" vertical="top" wrapText="1"/>
      <protection locked="0"/>
    </xf>
    <xf numFmtId="49" fontId="6" fillId="0" borderId="13" xfId="0" applyNumberFormat="1" applyFont="1" applyBorder="1" applyAlignment="1" applyProtection="1">
      <alignment horizontal="left" vertical="top" wrapText="1"/>
      <protection locked="0"/>
    </xf>
    <xf numFmtId="49" fontId="6" fillId="0" borderId="14" xfId="0" applyNumberFormat="1" applyFont="1" applyBorder="1" applyAlignment="1" applyProtection="1">
      <alignment horizontal="left" vertical="top" wrapText="1"/>
      <protection locked="0"/>
    </xf>
    <xf numFmtId="0" fontId="39" fillId="0" borderId="9" xfId="0" applyFont="1" applyBorder="1" applyAlignment="1" applyProtection="1">
      <alignment vertical="top"/>
      <protection locked="0"/>
    </xf>
    <xf numFmtId="49" fontId="6" fillId="0" borderId="6" xfId="0" applyNumberFormat="1" applyFont="1" applyBorder="1" applyAlignment="1" applyProtection="1">
      <alignment horizontal="left" vertical="top" wrapText="1"/>
      <protection locked="0"/>
    </xf>
    <xf numFmtId="49" fontId="6" fillId="0" borderId="7" xfId="0" applyNumberFormat="1" applyFont="1" applyBorder="1" applyAlignment="1" applyProtection="1">
      <alignment horizontal="left" vertical="top" wrapText="1"/>
      <protection locked="0"/>
    </xf>
    <xf numFmtId="49" fontId="6" fillId="0" borderId="8" xfId="0" applyNumberFormat="1" applyFont="1" applyBorder="1" applyAlignment="1" applyProtection="1">
      <alignment horizontal="left" vertical="top" wrapText="1"/>
      <protection locked="0"/>
    </xf>
    <xf numFmtId="49" fontId="6" fillId="0" borderId="19" xfId="0" applyNumberFormat="1" applyFont="1" applyBorder="1" applyAlignment="1" applyProtection="1">
      <alignment horizontal="left" vertical="top" wrapText="1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49" fontId="6" fillId="0" borderId="20" xfId="0" applyNumberFormat="1" applyFont="1" applyBorder="1" applyAlignment="1" applyProtection="1">
      <alignment horizontal="left" vertical="top" wrapText="1"/>
      <protection locked="0"/>
    </xf>
    <xf numFmtId="49" fontId="6" fillId="0" borderId="10" xfId="0" applyNumberFormat="1" applyFont="1" applyBorder="1" applyAlignment="1" applyProtection="1">
      <alignment horizontal="left" vertical="top" wrapText="1"/>
      <protection locked="0"/>
    </xf>
    <xf numFmtId="49" fontId="6" fillId="0" borderId="5" xfId="0" applyNumberFormat="1" applyFont="1" applyBorder="1" applyAlignment="1" applyProtection="1">
      <alignment horizontal="left" vertical="top" wrapText="1"/>
      <protection locked="0"/>
    </xf>
    <xf numFmtId="49" fontId="6" fillId="0" borderId="11" xfId="0" applyNumberFormat="1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left" vertical="top" indent="1"/>
    </xf>
    <xf numFmtId="0" fontId="6" fillId="0" borderId="13" xfId="0" applyFont="1" applyBorder="1" applyAlignment="1">
      <alignment horizontal="left" vertical="top" indent="1"/>
    </xf>
    <xf numFmtId="0" fontId="6" fillId="0" borderId="14" xfId="0" applyFont="1" applyBorder="1" applyAlignment="1">
      <alignment horizontal="left" vertical="top" indent="1"/>
    </xf>
    <xf numFmtId="0" fontId="6" fillId="0" borderId="0" xfId="0" applyFont="1" applyAlignment="1">
      <alignment horizontal="left" indent="3"/>
    </xf>
    <xf numFmtId="0" fontId="6" fillId="0" borderId="5" xfId="0" applyFont="1" applyBorder="1" applyAlignment="1">
      <alignment horizontal="right" vertical="top"/>
    </xf>
    <xf numFmtId="0" fontId="5" fillId="16" borderId="6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5" fillId="16" borderId="19" xfId="0" applyFont="1" applyFill="1" applyBorder="1" applyAlignment="1">
      <alignment horizontal="center" vertical="center"/>
    </xf>
    <xf numFmtId="0" fontId="5" fillId="16" borderId="0" xfId="0" applyFont="1" applyFill="1" applyAlignment="1">
      <alignment horizontal="center" vertical="center"/>
    </xf>
    <xf numFmtId="0" fontId="5" fillId="16" borderId="10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/>
    </xf>
    <xf numFmtId="0" fontId="5" fillId="16" borderId="20" xfId="0" applyFont="1" applyFill="1" applyBorder="1" applyAlignment="1">
      <alignment horizontal="center" vertical="center"/>
    </xf>
    <xf numFmtId="0" fontId="5" fillId="16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 applyProtection="1">
      <alignment horizontal="right" vertical="top"/>
      <protection locked="0"/>
    </xf>
    <xf numFmtId="167" fontId="5" fillId="0" borderId="1" xfId="0" applyNumberFormat="1" applyFont="1" applyBorder="1" applyAlignment="1" applyProtection="1">
      <alignment horizontal="center" vertical="top"/>
      <protection locked="0"/>
    </xf>
    <xf numFmtId="0" fontId="8" fillId="0" borderId="0" xfId="2" applyFont="1" applyAlignment="1">
      <alignment horizontal="left" vertical="top" wrapText="1"/>
    </xf>
    <xf numFmtId="0" fontId="3" fillId="0" borderId="9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top"/>
    </xf>
    <xf numFmtId="0" fontId="3" fillId="0" borderId="13" xfId="2" applyFont="1" applyBorder="1" applyAlignment="1">
      <alignment horizontal="center" vertical="top"/>
    </xf>
    <xf numFmtId="0" fontId="3" fillId="0" borderId="14" xfId="2" applyFont="1" applyBorder="1" applyAlignment="1">
      <alignment horizontal="center" vertical="top"/>
    </xf>
    <xf numFmtId="0" fontId="3" fillId="0" borderId="15" xfId="2" applyFont="1" applyBorder="1" applyAlignment="1">
      <alignment horizontal="center" vertical="top"/>
    </xf>
    <xf numFmtId="0" fontId="3" fillId="0" borderId="38" xfId="2" applyFont="1" applyBorder="1" applyAlignment="1">
      <alignment horizontal="center" vertical="top"/>
    </xf>
    <xf numFmtId="0" fontId="3" fillId="0" borderId="9" xfId="2" applyFont="1" applyBorder="1" applyAlignment="1">
      <alignment horizontal="center" vertical="top" wrapText="1"/>
    </xf>
    <xf numFmtId="0" fontId="3" fillId="0" borderId="9" xfId="2" applyFont="1" applyBorder="1" applyAlignment="1">
      <alignment horizontal="center" vertical="top"/>
    </xf>
    <xf numFmtId="0" fontId="8" fillId="0" borderId="13" xfId="4" quotePrefix="1" applyFont="1" applyBorder="1" applyAlignment="1">
      <alignment horizontal="left" vertical="top" wrapText="1"/>
    </xf>
    <xf numFmtId="0" fontId="8" fillId="0" borderId="13" xfId="0" quotePrefix="1" applyFont="1" applyBorder="1" applyAlignment="1">
      <alignment horizontal="left" vertical="top" wrapText="1"/>
    </xf>
    <xf numFmtId="0" fontId="8" fillId="0" borderId="13" xfId="4" quotePrefix="1" applyFont="1" applyBorder="1" applyAlignment="1">
      <alignment horizontal="left" vertical="top" wrapText="1" indent="1"/>
    </xf>
    <xf numFmtId="0" fontId="8" fillId="0" borderId="13" xfId="4" quotePrefix="1" applyFont="1" applyBorder="1" applyAlignment="1">
      <alignment horizontal="left" vertical="top" wrapText="1" indent="4"/>
    </xf>
    <xf numFmtId="0" fontId="3" fillId="3" borderId="13" xfId="0" applyFont="1" applyFill="1" applyBorder="1" applyAlignment="1">
      <alignment horizontal="left" vertical="top"/>
    </xf>
    <xf numFmtId="0" fontId="3" fillId="0" borderId="13" xfId="4" quotePrefix="1" applyFont="1" applyBorder="1" applyAlignment="1">
      <alignment horizontal="left" vertical="top" wrapText="1"/>
    </xf>
    <xf numFmtId="0" fontId="3" fillId="2" borderId="13" xfId="4" quotePrefix="1" applyFont="1" applyFill="1" applyBorder="1" applyAlignment="1">
      <alignment horizontal="left" vertical="top" wrapText="1"/>
    </xf>
    <xf numFmtId="0" fontId="8" fillId="8" borderId="13" xfId="4" quotePrefix="1" applyFont="1" applyFill="1" applyBorder="1" applyAlignment="1">
      <alignment horizontal="left" vertical="top" wrapText="1"/>
    </xf>
    <xf numFmtId="0" fontId="8" fillId="0" borderId="13" xfId="4" quotePrefix="1" applyFont="1" applyBorder="1" applyAlignment="1">
      <alignment horizontal="left" vertical="top" wrapText="1" indent="2"/>
    </xf>
    <xf numFmtId="0" fontId="8" fillId="0" borderId="13" xfId="0" quotePrefix="1" applyFont="1" applyBorder="1" applyAlignment="1">
      <alignment horizontal="left" vertical="top"/>
    </xf>
    <xf numFmtId="0" fontId="8" fillId="0" borderId="13" xfId="4" quotePrefix="1" applyFont="1" applyBorder="1" applyAlignment="1">
      <alignment horizontal="left" vertical="top"/>
    </xf>
    <xf numFmtId="0" fontId="8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/>
    </xf>
    <xf numFmtId="0" fontId="24" fillId="0" borderId="13" xfId="4" quotePrefix="1" applyFont="1" applyBorder="1" applyAlignment="1">
      <alignment horizontal="left" vertical="top" wrapText="1"/>
    </xf>
    <xf numFmtId="49" fontId="8" fillId="0" borderId="13" xfId="0" applyNumberFormat="1" applyFont="1" applyBorder="1" applyAlignment="1">
      <alignment horizontal="left" vertical="top"/>
    </xf>
    <xf numFmtId="0" fontId="3" fillId="0" borderId="13" xfId="4" quotePrefix="1" applyFont="1" applyBorder="1" applyAlignment="1">
      <alignment horizontal="left" vertical="top"/>
    </xf>
    <xf numFmtId="0" fontId="8" fillId="0" borderId="13" xfId="0" quotePrefix="1" applyFont="1" applyBorder="1" applyAlignment="1">
      <alignment horizontal="left"/>
    </xf>
    <xf numFmtId="0" fontId="3" fillId="8" borderId="13" xfId="0" applyFont="1" applyFill="1" applyBorder="1" applyAlignment="1">
      <alignment horizontal="left" vertical="top"/>
    </xf>
    <xf numFmtId="0" fontId="8" fillId="0" borderId="13" xfId="0" quotePrefix="1" applyFont="1" applyBorder="1" applyAlignment="1">
      <alignment horizontal="left" vertical="top" wrapText="1" indent="2"/>
    </xf>
    <xf numFmtId="0" fontId="8" fillId="0" borderId="13" xfId="4" quotePrefix="1" applyFont="1" applyBorder="1" applyAlignment="1">
      <alignment horizontal="left" vertical="top" wrapText="1" indent="3"/>
    </xf>
    <xf numFmtId="0" fontId="8" fillId="0" borderId="13" xfId="0" applyFont="1" applyBorder="1" applyAlignment="1">
      <alignment horizontal="left" vertical="top" indent="1"/>
    </xf>
    <xf numFmtId="49" fontId="3" fillId="0" borderId="13" xfId="0" quotePrefix="1" applyNumberFormat="1" applyFont="1" applyBorder="1" applyAlignment="1">
      <alignment horizontal="left" vertical="top"/>
    </xf>
    <xf numFmtId="49" fontId="3" fillId="0" borderId="13" xfId="0" applyNumberFormat="1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8" fillId="7" borderId="13" xfId="4" quotePrefix="1" applyFont="1" applyFill="1" applyBorder="1" applyAlignment="1">
      <alignment horizontal="left" vertical="top"/>
    </xf>
    <xf numFmtId="0" fontId="3" fillId="3" borderId="12" xfId="4" quotePrefix="1" applyFont="1" applyFill="1" applyBorder="1" applyAlignment="1">
      <alignment horizontal="left" vertical="top" wrapText="1"/>
    </xf>
    <xf numFmtId="0" fontId="3" fillId="3" borderId="13" xfId="4" quotePrefix="1" applyFont="1" applyFill="1" applyBorder="1" applyAlignment="1">
      <alignment horizontal="left" vertical="top" wrapText="1"/>
    </xf>
    <xf numFmtId="0" fontId="8" fillId="7" borderId="13" xfId="4" quotePrefix="1" applyFont="1" applyFill="1" applyBorder="1" applyAlignment="1">
      <alignment horizontal="left" vertical="top" wrapText="1"/>
    </xf>
    <xf numFmtId="0" fontId="3" fillId="8" borderId="13" xfId="4" quotePrefix="1" applyFont="1" applyFill="1" applyBorder="1" applyAlignment="1">
      <alignment horizontal="left" vertical="top" wrapText="1"/>
    </xf>
    <xf numFmtId="0" fontId="3" fillId="8" borderId="9" xfId="4" quotePrefix="1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8" borderId="9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top"/>
    </xf>
    <xf numFmtId="0" fontId="3" fillId="9" borderId="9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5" xfId="0" applyFont="1" applyBorder="1" applyAlignment="1">
      <alignment horizontal="right" vertical="top"/>
    </xf>
    <xf numFmtId="0" fontId="3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top" wrapText="1"/>
    </xf>
  </cellXfs>
  <cellStyles count="7">
    <cellStyle name="Comma" xfId="1" builtinId="3"/>
    <cellStyle name="Comma 2" xfId="3" xr:uid="{00000000-0005-0000-0000-000001000000}"/>
    <cellStyle name="Comma 3" xfId="6" xr:uid="{4BDD4B48-929D-405B-8923-7C95108481E2}"/>
    <cellStyle name="Normal" xfId="0" builtinId="0"/>
    <cellStyle name="Normal 2" xfId="2" xr:uid="{00000000-0005-0000-0000-000003000000}"/>
    <cellStyle name="Normal 3" xfId="5" xr:uid="{551BA9B1-C4E5-486E-8BAD-2AFF74781442}"/>
    <cellStyle name="ปกติ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41</xdr:row>
      <xdr:rowOff>0</xdr:rowOff>
    </xdr:from>
    <xdr:to>
      <xdr:col>0</xdr:col>
      <xdr:colOff>775758</xdr:colOff>
      <xdr:row>41</xdr:row>
      <xdr:rowOff>220980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23333" y="19896667"/>
          <a:ext cx="352425" cy="220980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0</xdr:col>
      <xdr:colOff>423333</xdr:colOff>
      <xdr:row>41</xdr:row>
      <xdr:rowOff>0</xdr:rowOff>
    </xdr:from>
    <xdr:to>
      <xdr:col>0</xdr:col>
      <xdr:colOff>775758</xdr:colOff>
      <xdr:row>41</xdr:row>
      <xdr:rowOff>220980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35093EF1-2BCA-4691-930C-40BC43EFC959}"/>
            </a:ext>
          </a:extLst>
        </xdr:cNvPr>
        <xdr:cNvSpPr/>
      </xdr:nvSpPr>
      <xdr:spPr>
        <a:xfrm>
          <a:off x="423333" y="14401800"/>
          <a:ext cx="352425" cy="220980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28</xdr:row>
      <xdr:rowOff>9525</xdr:rowOff>
    </xdr:from>
    <xdr:to>
      <xdr:col>0</xdr:col>
      <xdr:colOff>409575</xdr:colOff>
      <xdr:row>28</xdr:row>
      <xdr:rowOff>247650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3228FF3E-271D-4A86-9C6D-77A51874A4D5}"/>
            </a:ext>
          </a:extLst>
        </xdr:cNvPr>
        <xdr:cNvSpPr/>
      </xdr:nvSpPr>
      <xdr:spPr>
        <a:xfrm>
          <a:off x="57150" y="9715500"/>
          <a:ext cx="352425" cy="2381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57150</xdr:colOff>
      <xdr:row>28</xdr:row>
      <xdr:rowOff>9525</xdr:rowOff>
    </xdr:from>
    <xdr:to>
      <xdr:col>0</xdr:col>
      <xdr:colOff>409575</xdr:colOff>
      <xdr:row>28</xdr:row>
      <xdr:rowOff>247650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7400B232-5BB8-4800-9080-B1283F1D0842}"/>
            </a:ext>
          </a:extLst>
        </xdr:cNvPr>
        <xdr:cNvSpPr/>
      </xdr:nvSpPr>
      <xdr:spPr>
        <a:xfrm>
          <a:off x="57150" y="9715500"/>
          <a:ext cx="352425" cy="2381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57150</xdr:colOff>
      <xdr:row>28</xdr:row>
      <xdr:rowOff>9525</xdr:rowOff>
    </xdr:from>
    <xdr:to>
      <xdr:col>0</xdr:col>
      <xdr:colOff>409575</xdr:colOff>
      <xdr:row>28</xdr:row>
      <xdr:rowOff>247650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5D6E29-4C7C-4F39-889A-A6869629386B}"/>
            </a:ext>
          </a:extLst>
        </xdr:cNvPr>
        <xdr:cNvSpPr/>
      </xdr:nvSpPr>
      <xdr:spPr>
        <a:xfrm>
          <a:off x="57150" y="9715500"/>
          <a:ext cx="352425" cy="2381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57150</xdr:colOff>
      <xdr:row>28</xdr:row>
      <xdr:rowOff>9525</xdr:rowOff>
    </xdr:from>
    <xdr:to>
      <xdr:col>0</xdr:col>
      <xdr:colOff>409575</xdr:colOff>
      <xdr:row>28</xdr:row>
      <xdr:rowOff>247650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2FE9CD7C-50CC-4642-91BD-B1393DC96212}"/>
            </a:ext>
          </a:extLst>
        </xdr:cNvPr>
        <xdr:cNvSpPr/>
      </xdr:nvSpPr>
      <xdr:spPr>
        <a:xfrm>
          <a:off x="57150" y="9715500"/>
          <a:ext cx="352425" cy="2381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31</xdr:row>
      <xdr:rowOff>169334</xdr:rowOff>
    </xdr:from>
    <xdr:to>
      <xdr:col>12</xdr:col>
      <xdr:colOff>148167</xdr:colOff>
      <xdr:row>33</xdr:row>
      <xdr:rowOff>338667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400599-CAAA-437F-AD4E-1D9FC83156EA}"/>
            </a:ext>
          </a:extLst>
        </xdr:cNvPr>
        <xdr:cNvSpPr txBox="1"/>
      </xdr:nvSpPr>
      <xdr:spPr>
        <a:xfrm>
          <a:off x="5" y="11256434"/>
          <a:ext cx="10959037" cy="921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    เป็นส่วนที่ให้นักวิเคราะห์งบประมาณบันทึกข้อมูล</a:t>
          </a:r>
        </a:p>
        <a:p>
          <a:r>
            <a:rPr lang="th-TH" sz="1600" b="0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(1) สำหรับบันทึกค่าตอบแทนฯ เฉลี่ยของพนักงานราชการ โดยไม่รวมกลุ่มเชี่ยวชาญพิเศษ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(2) สำหรับบันทึกค่าตอบแทนฯ เฉลี่ยของพนักงานกลุ่มเชี่ยวชาญพิเศษ ซึ่งไม่ตั้งงบประมาณสำหรับการเลื่อนเงินเดือน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0</xdr:col>
      <xdr:colOff>294218</xdr:colOff>
      <xdr:row>31</xdr:row>
      <xdr:rowOff>165103</xdr:rowOff>
    </xdr:from>
    <xdr:to>
      <xdr:col>0</xdr:col>
      <xdr:colOff>657898</xdr:colOff>
      <xdr:row>32</xdr:row>
      <xdr:rowOff>85728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78C8C753-3A16-4B06-BC9B-DDF6553DEBFB}"/>
            </a:ext>
          </a:extLst>
        </xdr:cNvPr>
        <xdr:cNvSpPr/>
      </xdr:nvSpPr>
      <xdr:spPr>
        <a:xfrm>
          <a:off x="294218" y="11252203"/>
          <a:ext cx="363680" cy="23495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5</xdr:colOff>
      <xdr:row>31</xdr:row>
      <xdr:rowOff>169334</xdr:rowOff>
    </xdr:from>
    <xdr:to>
      <xdr:col>12</xdr:col>
      <xdr:colOff>148167</xdr:colOff>
      <xdr:row>33</xdr:row>
      <xdr:rowOff>338667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C8D5AF-A749-409B-9430-0BD08C72E6AF}"/>
            </a:ext>
          </a:extLst>
        </xdr:cNvPr>
        <xdr:cNvSpPr txBox="1"/>
      </xdr:nvSpPr>
      <xdr:spPr>
        <a:xfrm>
          <a:off x="5" y="11256434"/>
          <a:ext cx="10959037" cy="921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    เป็นส่วนที่ให้นักวิเคราะห์งบประมาณบันทึกข้อมูล</a:t>
          </a:r>
        </a:p>
        <a:p>
          <a:r>
            <a:rPr lang="th-TH" sz="1600" b="0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(1) สำหรับบันทึกค่าตอบแทนฯ เฉลี่ยของพนักงานราชการ โดยไม่รวมกลุ่มเชี่ยวชาญพิเศษ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(2) สำหรับบันทึกค่าตอบแทนฯ เฉลี่ยของพนักงานกลุ่มเชี่ยวชาญพิเศษ ซึ่งไม่ตั้งงบประมาณสำหรับการเลื่อนเงินเดือน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0</xdr:col>
      <xdr:colOff>294218</xdr:colOff>
      <xdr:row>31</xdr:row>
      <xdr:rowOff>165103</xdr:rowOff>
    </xdr:from>
    <xdr:to>
      <xdr:col>0</xdr:col>
      <xdr:colOff>657898</xdr:colOff>
      <xdr:row>32</xdr:row>
      <xdr:rowOff>85728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541B1161-649E-4BAD-A28A-86E8213E2E06}"/>
            </a:ext>
          </a:extLst>
        </xdr:cNvPr>
        <xdr:cNvSpPr/>
      </xdr:nvSpPr>
      <xdr:spPr>
        <a:xfrm>
          <a:off x="294218" y="11252203"/>
          <a:ext cx="363680" cy="23495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5</xdr:colOff>
      <xdr:row>31</xdr:row>
      <xdr:rowOff>169334</xdr:rowOff>
    </xdr:from>
    <xdr:to>
      <xdr:col>12</xdr:col>
      <xdr:colOff>148167</xdr:colOff>
      <xdr:row>33</xdr:row>
      <xdr:rowOff>338667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61F8866-C555-433C-A26C-206EC6C7FDE6}"/>
            </a:ext>
          </a:extLst>
        </xdr:cNvPr>
        <xdr:cNvSpPr txBox="1"/>
      </xdr:nvSpPr>
      <xdr:spPr>
        <a:xfrm>
          <a:off x="5" y="11256434"/>
          <a:ext cx="10959037" cy="921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    เป็นส่วนที่ให้นักวิเคราะห์งบประมาณบันทึกข้อมูล</a:t>
          </a:r>
        </a:p>
        <a:p>
          <a:r>
            <a:rPr lang="th-TH" sz="1600" b="0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(1) สำหรับบันทึกค่าตอบแทนฯ เฉลี่ยของพนักงานราชการ โดยไม่รวมกลุ่มเชี่ยวชาญพิเศษ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(2) สำหรับบันทึกค่าตอบแทนฯ เฉลี่ยของพนักงานกลุ่มเชี่ยวชาญพิเศษ ซึ่งไม่ตั้งงบประมาณสำหรับการเลื่อนเงินเดือน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0</xdr:col>
      <xdr:colOff>294218</xdr:colOff>
      <xdr:row>31</xdr:row>
      <xdr:rowOff>165103</xdr:rowOff>
    </xdr:from>
    <xdr:to>
      <xdr:col>0</xdr:col>
      <xdr:colOff>657898</xdr:colOff>
      <xdr:row>32</xdr:row>
      <xdr:rowOff>85728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id="{06FFC1BF-A145-47BD-B6AB-7C134547A3BE}"/>
            </a:ext>
          </a:extLst>
        </xdr:cNvPr>
        <xdr:cNvSpPr/>
      </xdr:nvSpPr>
      <xdr:spPr>
        <a:xfrm>
          <a:off x="294218" y="11252203"/>
          <a:ext cx="363680" cy="23495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5</xdr:colOff>
      <xdr:row>31</xdr:row>
      <xdr:rowOff>169334</xdr:rowOff>
    </xdr:from>
    <xdr:to>
      <xdr:col>12</xdr:col>
      <xdr:colOff>148167</xdr:colOff>
      <xdr:row>33</xdr:row>
      <xdr:rowOff>338667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E61BD40-75C3-4D3B-9723-4DBC82F201CD}"/>
            </a:ext>
          </a:extLst>
        </xdr:cNvPr>
        <xdr:cNvSpPr txBox="1"/>
      </xdr:nvSpPr>
      <xdr:spPr>
        <a:xfrm>
          <a:off x="5" y="11256434"/>
          <a:ext cx="10959037" cy="921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    เป็นส่วนที่ให้นักวิเคราะห์งบประมาณบันทึกข้อมูล</a:t>
          </a:r>
        </a:p>
        <a:p>
          <a:r>
            <a:rPr lang="th-TH" sz="1600" b="0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(1) สำหรับบันทึกค่าตอบแทนฯ เฉลี่ยของพนักงานราชการ โดยไม่รวมกลุ่มเชี่ยวชาญพิเศษ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</a:t>
          </a: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(2) สำหรับบันทึกค่าตอบแทนฯ เฉลี่ยของพนักงานกลุ่มเชี่ยวชาญพิเศษ ซึ่งไม่ตั้งงบประมาณสำหรับการเลื่อนเงินเดือน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0</xdr:col>
      <xdr:colOff>294218</xdr:colOff>
      <xdr:row>31</xdr:row>
      <xdr:rowOff>165103</xdr:rowOff>
    </xdr:from>
    <xdr:to>
      <xdr:col>0</xdr:col>
      <xdr:colOff>657898</xdr:colOff>
      <xdr:row>32</xdr:row>
      <xdr:rowOff>85728</xdr:rowOff>
    </xdr:to>
    <xdr:sp macro="" textlink="">
      <xdr:nvSpPr>
        <xdr:cNvPr id="9" name="Rectangle 3">
          <a:extLst>
            <a:ext uri="{FF2B5EF4-FFF2-40B4-BE49-F238E27FC236}">
              <a16:creationId xmlns:a16="http://schemas.microsoft.com/office/drawing/2014/main" id="{F7EE340B-73EC-4229-A032-C6961606FDF4}"/>
            </a:ext>
          </a:extLst>
        </xdr:cNvPr>
        <xdr:cNvSpPr/>
      </xdr:nvSpPr>
      <xdr:spPr>
        <a:xfrm>
          <a:off x="294218" y="11252203"/>
          <a:ext cx="363680" cy="23495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&#3591;&#3610;&#3611;&#3619;&#3632;&#3617;&#3634;&#3603;%20&#3611;&#3637;%2054\&#3648;&#3605;&#3619;&#3637;&#3618;&#3617;&#3594;&#3637;&#3657;&#3649;&#3592;&#3591;&#3629;&#3609;&#3640;&#3585;&#3619;&#3619;&#3617;&#3634;&#3608;&#3636;&#3585;&#3634;&#3619;\&#3626;&#3619;&#3640;&#3611;&#3629;&#3610;&#3619;&#3617;&#3611;&#3619;&#3632;&#3594;&#3634;&#3626;&#3633;&#3617;&#3614;&#3633;&#3609;&#3608;&#3660;%20&#3585;&#3619;&#3632;&#3604;&#3634;&#3625;&#3607;&#360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01&#3649;&#3612;&#3609;&#3591;&#3610;&#3611;&#3619;&#3632;&#3617;&#3634;&#3603;&#3585;&#3619;&#3617;&#3626;&#3610;&#3626;\&#3592;&#3633;&#3604;&#3607;&#3635;&#3588;&#3635;&#3586;&#3629;&#3591;&#3611;&#3617;.&#3626;&#3610;&#3626;2554\8.(&#3619;&#3656;&#3634;&#3591;)&#3614;&#3619;&#3610;.&#3591;&#3611;&#3617;.54\3.&#3586;&#3657;&#3629;&#3617;&#3641;&#3621;&#3594;&#3637;&#3657;&#3649;&#3592;&#3591;&#3585;&#3619;&#3619;&#3617;&#3634;&#3608;&#3636;&#3585;&#3634;&#3619;&#3591;&#3611;&#3617;.&#3611;&#3637;54%20(&#3619;&#3634;&#3618;&#3627;&#3609;&#3656;&#3623;&#3618;&#3591;&#3634;&#3609;)\&#3594;&#3637;&#3657;&#3649;&#3592;&#3591;&#3611;&#3637;54&#3626;&#3610;\&#3613;&#3656;&#3634;&#3618;%20IT\3&#3636;&#3627;&#3634;&#3619;%20(&#3626;&#3656;&#3591;&#3585;&#3621;&#3640;&#3656;&#3617;&#3613;&#3656;&#3634;&#3618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hdbadmin\Desktop\&#3648;&#3607;&#3637;&#3618;&#3610;%2062\8.&#3591;&#3610;&#3621;&#3591;&#3607;&#3640;&#3609;%2062%20%2014%20&#3585;.&#3614;.%2061\2.&#3588;&#3635;&#3586;&#3629;%2062%20&#3591;&#3610;&#3610;&#3641;&#3619;&#3603;&#3634;&#3616;&#3634;&#3588;&#3648;&#3627;&#3609;&#3639;&#3629;%2014%20&#3585;.&#3614;.%206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_Data\My_Data_D\PENSRI\bud%2060\&#3588;&#3635;&#3586;&#3629;%2060_12%20&#3585;&#3614;.59%20(&#3609;&#3657;&#3629;&#3591;&#3652;&#3629;)\&#3619;&#3656;&#3634;&#3591;%20&#3614;.&#3619;.&#3610;.59\&#3619;&#3656;&#3634;&#3591;%20&#3614;&#3619;&#3610;.59%20&#3626;&#3611;.%20Update%2019-06-58\&#3626;&#3611;59&#3623;&#3633;&#3609;&#3607;&#3637;&#3656;%2013-07-58\&#3648;&#3621;&#3656;&#3617;&#3626;&#3656;&#3591;&#3588;&#3603;&#3632;&#3629;&#3609;&#3640;&#3585;&#3619;&#3619;&#3617;&#3634;&#3608;&#3636;&#3585;&#3634;&#3619;%20_&#3626;&#3656;&#3591;&#3648;&#3621;&#3656;&#361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48;&#3621;&#3656;&#3617;&#3626;&#3656;&#3591;&#3588;&#3603;&#3632;&#3629;&#3609;&#3640;&#3585;&#3619;&#3619;&#3617;&#3634;&#3608;&#3636;&#3585;&#3634;&#3619;%20_&#3626;&#3656;&#3591;&#3648;&#3621;&#3656;&#361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Desktop\&#3585;&#3629;&#3591;&#3626;&#3656;&#3591;&#3594;&#3637;&#3657;&#3649;&#3592;&#3591;&#3591;&#3611;&#3617;.54\&#3588;&#3635;&#3594;&#3637;&#3657;&#3649;&#3592;&#3591;&#3626;&#3633;&#3617;&#3609;&#3634;&#3613;&#3638;&#3585;&#3629;&#3610;&#3619;&#3617;&#3611;&#3637;%2054%20(&#3585;&#3619;&#3617;&#3626;&#3610;&#3626;)1&#3617;&#3636;&#3618;5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https://piacth-my.sharepoint.com/Users/Jutarat/AppData/Roaming/Microsoft/Excel/P01&#3649;&#3612;&#3609;&#3591;&#3610;&#3611;&#3619;&#3632;&#3617;&#3634;&#3603;&#3585;&#3619;&#3617;&#3626;&#3610;&#3626;/&#3592;&#3633;&#3604;&#3607;&#3635;&#3588;&#3635;&#3586;&#3629;&#3591;&#3611;&#3617;.&#3626;&#3610;&#3626;2554/8.(&#3619;&#3656;&#3634;&#3591;)&#3614;&#3619;&#3610;.&#3591;&#3611;&#3617;.54/3.&#3586;&#3657;&#3629;&#3617;&#3641;&#3621;&#3594;&#3637;&#3657;&#3649;&#3592;&#3591;&#3585;&#3619;&#3619;&#3617;&#3634;&#3608;&#3636;&#3585;&#3634;&#3619;&#3591;&#3611;&#3617;.&#3611;&#3637;54%20(&#3619;&#3634;&#3618;&#3627;&#3609;&#3656;&#3623;&#3618;&#3591;&#3634;&#3609;)/&#3594;&#3637;&#3657;&#3649;&#3592;&#3591;&#3611;&#3637;54&#3626;&#3610;/&#3613;&#3656;&#3634;&#3618;%20IT/3&#3636;&#3627;&#3634;&#3619;%20(&#3626;&#3656;&#3591;&#3585;&#3621;&#3640;&#3656;&#3617;&#3613;&#3656;&#3634;&#3618;).xls?E5A3D8EC" TargetMode="External"/><Relationship Id="rId1" Type="http://schemas.openxmlformats.org/officeDocument/2006/relationships/externalLinkPath" Target="file:///\\E5A3D8EC\3&#3636;&#3627;&#3634;&#3619;%20(&#3626;&#3656;&#3591;&#3585;&#3621;&#3640;&#3656;&#3617;&#3613;&#3656;&#3634;&#3618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01&#3649;&#3612;&#3609;&#3591;&#3610;&#3611;&#3619;&#3632;&#3617;&#3634;&#3603;&#3585;&#3619;&#3617;&#3626;&#3610;&#3626;\&#3592;&#3633;&#3604;&#3607;&#3635;&#3588;&#3635;&#3586;&#3629;&#3591;&#3611;&#3617;.&#3626;&#3610;&#3626;2554\8.(&#3619;&#3656;&#3634;&#3591;)&#3614;&#3619;&#3610;.&#3591;&#3611;&#3617;.54\3.&#3586;&#3657;&#3629;&#3617;&#3641;&#3621;&#3594;&#3637;&#3657;&#3649;&#3592;&#3591;&#3585;&#3619;&#3619;&#3617;&#3634;&#3608;&#3636;&#3585;&#3634;&#3619;&#3591;&#3611;&#3617;.&#3611;&#3637;54%20(&#3619;&#3634;&#3618;&#3627;&#3609;&#3656;&#3623;&#3618;&#3591;&#3634;&#3609;)\&#3594;&#3637;&#3657;&#3649;&#3592;&#3591;&#3611;&#3637;54&#3626;&#3610;\&#3613;&#3656;&#3634;&#3618;%20IT\3&#3636;&#3627;&#3634;&#3619;%20(&#3626;&#3656;&#3591;&#3585;&#3621;&#3640;&#3656;&#3617;&#3613;&#3656;&#3634;&#3618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iacth-my.sharepoint.com/New%20Folder/form53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%20Folder\form5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w%20Folder\form532.xls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https://piacth-my.sharepoint.com/personal/nusaba_pi_ac_th/Documents/&#3611;&#3637;%202565%20(&#3605;.&#3588;.%20-%20&#3585;.&#3618;.)/2.%20&#3588;&#3635;&#3586;&#3629;&#3591;&#3610;&#3611;&#3619;&#3632;&#3617;&#3634;&#3603;/1.%20&#3588;&#3635;&#3586;&#3629;%2066/6.%20&#3588;&#3585;&#3585;.%20&#3591;&#3611;&#3617;.%20&#3611;&#3637;%2066/0.%20&#3591;&#3610;&#3610;&#3640;&#3588;&#3621;&#3634;&#3585;&#3619;/&#3626;&#3656;&#3591;&#3626;&#3635;&#3609;&#3633;&#3585;&#3591;&#3610;/(&#3626;&#3610;&#3594;.)%20&#3649;&#3610;&#3610;&#3615;&#3629;&#3619;&#3660;&#3617;&#3588;&#3635;&#3586;&#3629;&#3649;&#3612;&#3609;&#3591;&#3634;&#3609;&#3610;&#3640;&#3588;&#3621;&#3634;&#3585;&#3619;&#3616;&#3634;&#3588;&#3619;&#3633;&#3600;%20&#3611;&#3637;%2066%20&#3603;%2020%20&#3608;.&#3588;.%2064.xlsx?7ACB2064" TargetMode="External"/><Relationship Id="rId1" Type="http://schemas.openxmlformats.org/officeDocument/2006/relationships/externalLinkPath" Target="file:///\\7ACB2064\(&#3626;&#3610;&#3594;.)%20&#3649;&#3610;&#3610;&#3615;&#3629;&#3619;&#3660;&#3617;&#3588;&#3635;&#3586;&#3629;&#3649;&#3612;&#3609;&#3591;&#3634;&#3609;&#3610;&#3640;&#3588;&#3621;&#3634;&#3585;&#3619;&#3616;&#3634;&#3588;&#3619;&#3633;&#3600;%20&#3611;&#3637;%2066%20&#3603;%2020%20&#3608;.&#3588;.%206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01&#3649;&#3612;&#3609;&#3591;&#3610;&#3611;&#3619;&#3632;&#3617;&#3634;&#3603;&#3585;&#3619;&#3617;&#3626;&#3610;&#3626;\&#3592;&#3633;&#3604;&#3607;&#3635;&#3588;&#3635;&#3586;&#3629;&#3591;&#3611;&#3617;.&#3626;&#3610;&#3626;2554\8.(&#3619;&#3656;&#3634;&#3591;)&#3614;&#3619;&#3610;.&#3591;&#3611;&#3617;.54\3.&#3586;&#3657;&#3629;&#3617;&#3641;&#3621;&#3594;&#3637;&#3657;&#3649;&#3592;&#3591;&#3585;&#3619;&#3619;&#3617;&#3634;&#3608;&#3636;&#3585;&#3634;&#3619;&#3591;&#3611;&#3617;.&#3611;&#3637;54%20(&#3619;&#3634;&#3618;&#3627;&#3609;&#3656;&#3623;&#3618;&#3591;&#3634;&#3609;)\&#3594;&#3637;&#3657;&#3649;&#3592;&#3591;&#3611;&#3637;54&#3626;&#3610;\&#3613;&#3656;&#3634;&#3618;%20IT\3&#3636;&#3627;&#3634;&#3619;%20(&#3626;&#3656;&#3591;&#3585;&#3621;&#3640;&#3656;&#3617;&#3613;&#3656;&#3634;&#361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MS\analyze_EMS\ALS48to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iacth-my.sharepoint.com/P01&#3649;&#3612;&#3609;&#3591;&#3610;&#3611;&#3619;&#3632;&#3617;&#3634;&#3603;&#3585;&#3619;&#3617;&#3626;&#3610;&#3626;/&#3592;&#3633;&#3604;&#3607;&#3635;&#3588;&#3635;&#3586;&#3629;&#3591;&#3611;&#3617;.&#3626;&#3610;&#3626;2554/8.(&#3619;&#3656;&#3634;&#3591;)&#3614;&#3619;&#3610;.&#3591;&#3611;&#3617;.54/3.&#3586;&#3657;&#3629;&#3617;&#3641;&#3621;&#3594;&#3637;&#3657;&#3649;&#3592;&#3591;&#3585;&#3619;&#3619;&#3617;&#3634;&#3608;&#3636;&#3585;&#3634;&#3619;&#3591;&#3611;&#3617;.&#3611;&#3637;54%20(&#3619;&#3634;&#3618;&#3627;&#3609;&#3656;&#3623;&#3618;&#3591;&#3634;&#3609;)/&#3594;&#3637;&#3657;&#3649;&#3592;&#3591;&#3611;&#3637;54&#3626;&#3610;/&#3613;&#3656;&#3634;&#3618;%20IT/3&#3636;&#3627;&#3634;&#3619;%20(&#3626;&#3656;&#3591;&#3585;&#3621;&#3640;&#3656;&#3617;&#3613;&#3656;&#3634;&#3618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ra.s\Desktop\ura\&#3586;&#3657;&#3629;&#3617;&#3641;&#3621;&#3626;&#3635;&#3588;&#3633;&#3597;\&#3623;&#3636;&#3648;&#3588;&#3619;&#3634;&#3632;&#3627;&#3660;&#3619;&#3634;&#3618;&#3621;&#3632;&#3648;&#3629;&#3637;&#3618;&#3604;&#3591;&#3610;&#3610;&#3619;&#3636;&#3627;&#3634;&#3619;%2046-51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%2058%20&#3619;&#3634;&#3618;%20&#3612;.%20&#3619;&#3634;&#3618;&#3585;&#3636;&#3592;&#3585;&#3619;&#3619;&#3617;\&#3612;.%20&#3609;&#3650;&#3618;&#3610;&#3634;&#3618;%2058\Users\MOPH194\Desktop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BB\My%20Documents\&#3585;&#3619;&#3617;&#3629;&#3609;&#3634;&#3617;&#3633;&#3618;&#3611;&#3637;%2053\&#3585;&#3619;&#3617;&#3629;&#3609;&#3634;&#3617;&#3633;&#3618;&#3626;&#3656;&#3591;&#3617;&#3634;\&#3611;&#3619;&#3632;&#3594;&#3634;&#3626;&#3633;&#3617;&#3614;&#3633;&#3609;&#3608;&#3660;%20&#3611;&#3637;%205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%2058%20&#3619;&#3634;&#3618;%20&#3612;.%20&#3619;&#3634;&#3618;&#3585;&#3636;&#3592;&#3585;&#3619;&#3619;&#3617;\&#3612;.%20&#3609;&#3650;&#3618;&#3610;&#3634;&#3618;%2058\Users\MOPH194\Desktop\New%20Folder\form5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งบกลางจัดตั้งรพ.สนาม สธ.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B817" t="str">
            <v xml:space="preserve">   -โทรทัศน์(สถานีเอกชน วันธรรมดา)</v>
          </cell>
        </row>
        <row r="818">
          <cell r="A818" t="str">
            <v>งบค่าครุภัณฑ์ ที่ดินและสิ่งก่อสร้าง</v>
          </cell>
          <cell r="B818" t="str">
            <v xml:space="preserve">   -โทรทัศน์(สถานีเอกชน วันหยุด)</v>
          </cell>
        </row>
        <row r="819">
          <cell r="A819" t="str">
            <v>งบเงินอุดหนุน</v>
          </cell>
          <cell r="B819" t="str">
            <v xml:space="preserve">   -โทรทัศน์(สถานีราชการ)</v>
          </cell>
        </row>
        <row r="820">
          <cell r="A820" t="str">
            <v>งบรายจ่ายอื่น</v>
          </cell>
        </row>
        <row r="823">
          <cell r="B823" t="str">
            <v xml:space="preserve">   -หนังสือพิมพ์(คอลัมน์ 6X10 นิ้ว ขาวดำ)</v>
          </cell>
        </row>
        <row r="824">
          <cell r="B824" t="str">
            <v xml:space="preserve">   -หนังสือพิมพ์(คอลัมน์ 6X10 นิ้ว สี)</v>
          </cell>
        </row>
        <row r="825">
          <cell r="B825" t="str">
            <v xml:space="preserve">   -หนังสือพิมพ์(คอลัมน์ 10X12 นิ้ว ขาวดำ)</v>
          </cell>
        </row>
        <row r="826">
          <cell r="B826" t="str">
            <v xml:space="preserve">   -หนังสือพิมพ์(คอลัมน์ 10X12 นิ้ว สี)</v>
          </cell>
        </row>
        <row r="829">
          <cell r="B829" t="str">
            <v>06.01-12.00 น.</v>
          </cell>
        </row>
        <row r="830">
          <cell r="B830" t="str">
            <v>12.01-18.00 น.</v>
          </cell>
        </row>
        <row r="831">
          <cell r="B831" t="str">
            <v>18.01-22.00 น.</v>
          </cell>
        </row>
        <row r="832">
          <cell r="B832" t="str">
            <v>22.01-24.00 น.</v>
          </cell>
        </row>
        <row r="833">
          <cell r="B833" t="str">
            <v>24.01-06.00 น.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ชส"/>
      <sheetName val="Sheet2"/>
    </sheetNames>
    <sheetDataSet>
      <sheetData sheetId="0">
        <row r="62">
          <cell r="B62" t="str">
            <v>2 สถานี รวม 30 ครั้ง</v>
          </cell>
          <cell r="M62">
            <v>10</v>
          </cell>
          <cell r="N62">
            <v>61500</v>
          </cell>
          <cell r="O62">
            <v>615000</v>
          </cell>
          <cell r="P62" t="str">
            <v>ช่วง 6.00-12.00 น.</v>
          </cell>
          <cell r="Q62" t="str">
            <v>ช่วง 6.00-12.00 น.</v>
          </cell>
        </row>
        <row r="64">
          <cell r="B64" t="str">
            <v>หมายเหตุ</v>
          </cell>
        </row>
        <row r="4988">
          <cell r="B4988" t="str">
            <v>1. โครงการ...</v>
          </cell>
        </row>
        <row r="4989">
          <cell r="B4989" t="str">
            <v>1. โครงการ...</v>
          </cell>
        </row>
        <row r="4990">
          <cell r="B4990" t="str">
            <v>1. โครงการ...</v>
          </cell>
        </row>
        <row r="4991">
          <cell r="B4991" t="str">
            <v>1. โครงการ...</v>
          </cell>
        </row>
        <row r="4992">
          <cell r="B4992" t="str">
            <v>1. โครงการ...</v>
          </cell>
        </row>
        <row r="4993">
          <cell r="B4993" t="str">
            <v>1. โครงการ...</v>
          </cell>
        </row>
        <row r="4994">
          <cell r="B4994" t="str">
            <v>1. โครงการ...</v>
          </cell>
        </row>
        <row r="4995">
          <cell r="B4995" t="str">
            <v>1. โครงการ...</v>
          </cell>
        </row>
        <row r="4996">
          <cell r="B4996" t="str">
            <v>1. โครงการ...</v>
          </cell>
        </row>
        <row r="4997">
          <cell r="B4997" t="str">
            <v>1. โครงการ...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ายโครงการ"/>
      <sheetName val="สรุปรายเขต"/>
      <sheetName val="สรุปแยกระดับบริการ "/>
      <sheetName val="สรุปแยกประเภท"/>
      <sheetName val="สรุประดับ+ประเภท"/>
      <sheetName val="กส.คก.ผู้สูงอายุ ภาคเหนือ"/>
      <sheetName val="กส.คก.Herbal city ภาคเหนือ"/>
      <sheetName val="คภ.คก.Herbal city ภาคเหนือ"/>
      <sheetName val="กส.คก.Green &amp; Clean ภาคเหนือ"/>
      <sheetName val="คภ.คก.ผู้สูงอายุ ภาคเหนือ"/>
      <sheetName val="คภ.คก. Safety People ภาคเหนือ"/>
      <sheetName val="กส.คก.Safety tourism ภาคเหนือ "/>
      <sheetName val="คภ.คก.Safety tourism ภาคเหนือ"/>
      <sheetName val="drop down list(ห้ามลบ)"/>
      <sheetName val="CHOICE"/>
      <sheetName val="LISTBUILD"/>
      <sheetName val="Sheet2"/>
      <sheetName val="คำชี้แจง"/>
      <sheetName val="คำของบ63"/>
      <sheetName val="สรุปรายผลผลิต63-3มค62"/>
      <sheetName val="สรุปรายผลผลิต63-7มค62"/>
      <sheetName val="สรุปรายเขต63-7มค62"/>
      <sheetName val="สรุปรายผลผลิต63-11มค62"/>
      <sheetName val="สรุปรายผลผลิต63-14มค62"/>
    </sheetNames>
    <sheetDataSet>
      <sheetData sheetId="0">
        <row r="4">
          <cell r="A4" t="str">
            <v>ข้อมูล ณ วันที่ 14 กุมภาพันธ์ 2561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>
        <row r="4">
          <cell r="A4" t="str">
            <v>ข้อมูล ณ วันที่ 14 กุมภาพันธ์ 2561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"/>
      <sheetName val="สารบัญ"/>
      <sheetName val="ผู้ชี้แจง"/>
      <sheetName val="วิสัยทัศน์"/>
      <sheetName val="พันธกิจ"/>
      <sheetName val="โครงสร้าง"/>
      <sheetName val="เชื่อมโยง"/>
      <sheetName val="ปะหน้าสรุป"/>
      <sheetName val="สรุปงบ 52-53"/>
      <sheetName val="เสนอปรับลด"/>
      <sheetName val="อัตรากำลัง"/>
      <sheetName val="ผล-แผน (อบรม)"/>
      <sheetName val="ผล(ปชส)"/>
      <sheetName val="แผน 54(ปชส)"/>
      <sheetName val="ผล-แผน(ที่ปรึกษา)"/>
      <sheetName val="ผล-แผน (ตปท)"/>
      <sheetName val="แผน 54(วิจัย)"/>
      <sheetName val="ผล-แผน (จ้างเหมา)"/>
      <sheetName val="ผล-แผน (ค่าเช่า)"/>
      <sheetName val="ผลงานข้อสังเกต53(ไม่มี)"/>
      <sheetName val="ปะหน้าข้อมูลภาพรวม"/>
      <sheetName val="การพิจารณางบ"/>
      <sheetName val="งบดำเนินงาน"/>
      <sheetName val="ภาพรวมงบดำเนินงาน"/>
      <sheetName val="รายละเอียดำเนินงาน"/>
      <sheetName val="รายละเอียดปะหน้า"/>
      <sheetName val="สรุปอบรม"/>
      <sheetName val="อบรม"/>
      <sheetName val="สรุปปชส"/>
      <sheetName val="ปชส"/>
      <sheetName val="สรุปวิจัย"/>
      <sheetName val="วิจัย"/>
      <sheetName val="จ้างเหมาบริการ"/>
      <sheetName val="ค่าใช้จ่าย"/>
      <sheetName val="รถ"/>
      <sheetName val="ค่าตอบแทนรถ"/>
      <sheetName val="ค่าเช่าบ้าน"/>
      <sheetName val="ค่าเช่าทรัพย์สิน FC"/>
      <sheetName val="งบดำเนินงานที่เหลือ"/>
      <sheetName val="งบเงินอุดหนุน"/>
      <sheetName val="ทุน"/>
      <sheetName val="ปก (3)"/>
      <sheetName val="สรุปตปท"/>
      <sheetName val="ตป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"/>
      <sheetName val="สารบัญ"/>
      <sheetName val="ผู้ชี้แจง"/>
      <sheetName val="วิสัยทัศน์"/>
      <sheetName val="พันธกิจ"/>
      <sheetName val="โครงสร้าง"/>
      <sheetName val="เชื่อมโยง"/>
      <sheetName val="ปะหน้าสรุป"/>
      <sheetName val="สรุปงบ 52-53"/>
      <sheetName val="เสนอปรับลด"/>
      <sheetName val="อัตรากำลัง"/>
      <sheetName val="ผล-แผน (อบรม)"/>
      <sheetName val="ผล(ปชส)"/>
      <sheetName val="แผน 54(ปชส)"/>
      <sheetName val="ผล-แผน(ที่ปรึกษา)"/>
      <sheetName val="ผล-แผน (ตปท)"/>
      <sheetName val="แผน 54(วิจัย)"/>
      <sheetName val="ผล-แผน (จ้างเหมา)"/>
      <sheetName val="ผล-แผน (ค่าเช่า)"/>
      <sheetName val="ผลงานข้อสังเกต53(ไม่มี)"/>
      <sheetName val="ปะหน้าข้อมูลภาพรวม"/>
      <sheetName val="การพิจารณางบ"/>
      <sheetName val="งบดำเนินงาน"/>
      <sheetName val="ภาพรวมงบดำเนินงาน"/>
      <sheetName val="รายละเอียดำเนินงาน"/>
      <sheetName val="รายละเอียดปะหน้า"/>
      <sheetName val="สรุปอบรม"/>
      <sheetName val="อบรม"/>
      <sheetName val="สรุปปชส"/>
      <sheetName val="ปชส"/>
      <sheetName val="สรุปวิจัย"/>
      <sheetName val="วิจัย"/>
      <sheetName val="จ้างเหมาบริการ"/>
      <sheetName val="ค่าใช้จ่าย"/>
      <sheetName val="รถ"/>
      <sheetName val="ค่าตอบแทนรถ"/>
      <sheetName val="ค่าเช่าบ้าน"/>
      <sheetName val="ค่าเช่าทรัพย์สิน FC"/>
      <sheetName val="งบดำเนินงานที่เหลือ"/>
      <sheetName val="งบเงินอุดหนุน"/>
      <sheetName val="ทุน"/>
      <sheetName val="ปก (3)"/>
      <sheetName val="สรุปตปท"/>
      <sheetName val="ตปท"/>
      <sheetName val="สรุปงบ_52-53"/>
      <sheetName val="ผล-แผน_(อบรม)"/>
      <sheetName val="แผน_54(ปชส)"/>
      <sheetName val="ผล-แผน_(ตปท)"/>
      <sheetName val="แผน_54(วิจัย)"/>
      <sheetName val="ผล-แผน_(จ้างเหมา)"/>
      <sheetName val="ผล-แผน_(ค่าเช่า)"/>
      <sheetName val="ค่าเช่าทรัพย์สิน_FC"/>
      <sheetName val="ปก_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ผ1ก1"/>
      <sheetName val="ผ1ก3"/>
      <sheetName val="ผ1ก3(วศ)"/>
      <sheetName val="ผ1ก4"/>
      <sheetName val="ผ1ก5"/>
      <sheetName val="ผ1ก6สปา"/>
      <sheetName val="ผ3ก1(สบ)"/>
      <sheetName val="ผ3ก1(กพร)"/>
      <sheetName val="ผ3ก1(ส)"/>
      <sheetName val="ผ3ก1(สตน)"/>
      <sheetName val="ผ3ก1(วศ)"/>
      <sheetName val="ผ4ก1"/>
      <sheetName val="ผ5ก1"/>
      <sheetName val="ผ6ก1"/>
      <sheetName val="ผ6ก2"/>
      <sheetName val="ผ6ก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พันธกิ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17">
          <cell r="B817" t="str">
            <v xml:space="preserve">   -โทรทัศน์(สถานีเอกชน วันธรรมดา)</v>
          </cell>
        </row>
        <row r="818">
          <cell r="B818" t="str">
            <v xml:space="preserve">   -โทรทัศน์(สถานีเอกชน วันหยุด)</v>
          </cell>
        </row>
        <row r="819">
          <cell r="B819" t="str">
            <v xml:space="preserve">   -โทรทัศน์(สถานีราชการ)</v>
          </cell>
        </row>
      </sheetData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ปชส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ง.001 สรุป (ระบบ) "/>
      <sheetName val="ง.001 รายละเอียด (ระบบ)"/>
      <sheetName val="กรอบ ขรก-พนักงาน "/>
      <sheetName val="1.1 เงินเดือน เลื่อนในงบกลาง"/>
      <sheetName val="1.1 เงินเพิ่มอื่นที่จ่ายควบ"/>
      <sheetName val="1.2 เงินเดือน ไม่เลื่อนในงบกลาง"/>
      <sheetName val=" 1.3 เงินเดือน องค์การฯ"/>
      <sheetName val="1.4 พนักงานมหาวิทยาลัย"/>
      <sheetName val="2.1 ค่าจ้างประจำ "/>
      <sheetName val="2.2 ค่าจ้างประจำ  (ไม่ยุบ2)"/>
      <sheetName val="3. ค่าจ้างชั่วคราว"/>
      <sheetName val="2.1 เงินเพิ่ม"/>
      <sheetName val="4.1 ค่าตอบแทนพนักงานราชการ"/>
      <sheetName val="4.2 ค่าตอบแทนพนักงานราชการ"/>
      <sheetName val="ผลเบิกจ่าย 65"/>
      <sheetName val="อัตรากำลัง"/>
      <sheetName val="ตัวอย่าง 001 แผนงบบุคลากร (64)"/>
      <sheetName val="กรอบ (รายละเอียด)"/>
      <sheetName val="ตย. บัญชีรายชื่อ ขรก (เกษียณ)"/>
    </sheetNames>
    <sheetDataSet>
      <sheetData sheetId="0"/>
      <sheetData sheetId="1"/>
      <sheetData sheetId="2"/>
      <sheetData sheetId="3">
        <row r="39">
          <cell r="I39">
            <v>0</v>
          </cell>
          <cell r="J3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3">
          <cell r="G23"/>
          <cell r="H23"/>
          <cell r="I23"/>
          <cell r="J23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  <row r="4579">
          <cell r="A4579" t="str">
            <v>2. โครงการ/หลักสูตร...</v>
          </cell>
        </row>
        <row r="4580">
          <cell r="A4580" t="str">
            <v>3.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_ems_pay"/>
      <sheetName val="Sheet1"/>
      <sheetName val="50_ALS_Crosstab"/>
      <sheetName val="50_ALS_Count"/>
      <sheetName val="49_ALS_Crosstab"/>
      <sheetName val="48_ALS_count"/>
      <sheetName val="49_ALS_Count"/>
      <sheetName val="48_ALS_Crosstab"/>
    </sheetNames>
    <sheetDataSet>
      <sheetData sheetId="0" refreshError="1"/>
      <sheetData sheetId="1" refreshError="1"/>
      <sheetData sheetId="2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1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2</v>
          </cell>
          <cell r="I1" t="str">
            <v>3</v>
          </cell>
          <cell r="J1" t="str">
            <v>4</v>
          </cell>
          <cell r="K1" t="str">
            <v>5</v>
          </cell>
          <cell r="L1" t="str">
            <v>6</v>
          </cell>
          <cell r="M1" t="str">
            <v>7</v>
          </cell>
        </row>
        <row r="2">
          <cell r="A2" t="str">
            <v>10</v>
          </cell>
          <cell r="B2" t="str">
            <v>กรุงเทพมหานคร</v>
          </cell>
          <cell r="C2">
            <v>1376700</v>
          </cell>
          <cell r="D2">
            <v>168600</v>
          </cell>
          <cell r="E2">
            <v>212600</v>
          </cell>
          <cell r="F2">
            <v>189700</v>
          </cell>
          <cell r="G2">
            <v>175800</v>
          </cell>
          <cell r="H2">
            <v>167000</v>
          </cell>
          <cell r="I2">
            <v>183000</v>
          </cell>
          <cell r="J2">
            <v>152000</v>
          </cell>
          <cell r="K2">
            <v>113200</v>
          </cell>
          <cell r="L2">
            <v>11800</v>
          </cell>
          <cell r="M2">
            <v>3000</v>
          </cell>
        </row>
        <row r="3">
          <cell r="A3" t="str">
            <v>11</v>
          </cell>
          <cell r="B3" t="str">
            <v>สมุทรปราการ</v>
          </cell>
          <cell r="C3">
            <v>560400</v>
          </cell>
          <cell r="D3">
            <v>80800</v>
          </cell>
          <cell r="E3">
            <v>104400</v>
          </cell>
          <cell r="F3">
            <v>80800</v>
          </cell>
          <cell r="G3">
            <v>115000</v>
          </cell>
          <cell r="H3">
            <v>103400</v>
          </cell>
          <cell r="I3">
            <v>76000</v>
          </cell>
        </row>
        <row r="4">
          <cell r="A4" t="str">
            <v>12</v>
          </cell>
          <cell r="B4" t="str">
            <v>นนทบุรี</v>
          </cell>
          <cell r="C4">
            <v>1180400</v>
          </cell>
          <cell r="D4">
            <v>155800</v>
          </cell>
          <cell r="E4">
            <v>168600</v>
          </cell>
          <cell r="F4">
            <v>152800</v>
          </cell>
          <cell r="G4">
            <v>140200</v>
          </cell>
          <cell r="H4">
            <v>152800</v>
          </cell>
          <cell r="I4">
            <v>159400</v>
          </cell>
          <cell r="J4">
            <v>148600</v>
          </cell>
          <cell r="K4">
            <v>102200</v>
          </cell>
        </row>
        <row r="5">
          <cell r="A5" t="str">
            <v>13</v>
          </cell>
          <cell r="B5" t="str">
            <v>ปทุมธานี</v>
          </cell>
          <cell r="C5">
            <v>555000</v>
          </cell>
          <cell r="D5">
            <v>82000</v>
          </cell>
          <cell r="E5">
            <v>106000</v>
          </cell>
          <cell r="F5">
            <v>108000</v>
          </cell>
          <cell r="G5">
            <v>100500</v>
          </cell>
          <cell r="H5">
            <v>79500</v>
          </cell>
          <cell r="I5">
            <v>79000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970650</v>
          </cell>
          <cell r="D6">
            <v>134800</v>
          </cell>
          <cell r="E6">
            <v>126600</v>
          </cell>
          <cell r="F6">
            <v>146750</v>
          </cell>
          <cell r="G6">
            <v>145550</v>
          </cell>
          <cell r="H6">
            <v>108600</v>
          </cell>
          <cell r="I6">
            <v>151400</v>
          </cell>
          <cell r="J6">
            <v>92750</v>
          </cell>
          <cell r="K6">
            <v>55800</v>
          </cell>
          <cell r="L6">
            <v>8400</v>
          </cell>
        </row>
        <row r="7">
          <cell r="A7" t="str">
            <v>15</v>
          </cell>
          <cell r="B7" t="str">
            <v>อ่างทอง</v>
          </cell>
          <cell r="C7">
            <v>678950</v>
          </cell>
          <cell r="D7">
            <v>76000</v>
          </cell>
          <cell r="E7">
            <v>122800</v>
          </cell>
          <cell r="F7">
            <v>80000</v>
          </cell>
          <cell r="G7">
            <v>71350</v>
          </cell>
          <cell r="H7">
            <v>67800</v>
          </cell>
          <cell r="I7">
            <v>58000</v>
          </cell>
          <cell r="J7">
            <v>72000</v>
          </cell>
          <cell r="K7">
            <v>75000</v>
          </cell>
          <cell r="L7">
            <v>56000</v>
          </cell>
        </row>
        <row r="8">
          <cell r="A8" t="str">
            <v>16</v>
          </cell>
          <cell r="B8" t="str">
            <v>ลพบุรี</v>
          </cell>
          <cell r="C8">
            <v>386100</v>
          </cell>
          <cell r="D8">
            <v>37400</v>
          </cell>
          <cell r="E8">
            <v>51400</v>
          </cell>
          <cell r="F8">
            <v>49200</v>
          </cell>
          <cell r="G8">
            <v>44600</v>
          </cell>
          <cell r="H8">
            <v>43200</v>
          </cell>
          <cell r="I8">
            <v>42200</v>
          </cell>
          <cell r="J8">
            <v>55800</v>
          </cell>
          <cell r="K8">
            <v>41700</v>
          </cell>
          <cell r="L8">
            <v>20600</v>
          </cell>
        </row>
        <row r="9">
          <cell r="A9" t="str">
            <v>17</v>
          </cell>
          <cell r="B9" t="str">
            <v>สิงห์บุรี</v>
          </cell>
          <cell r="C9">
            <v>137300</v>
          </cell>
          <cell r="D9">
            <v>25000</v>
          </cell>
          <cell r="E9">
            <v>28000</v>
          </cell>
          <cell r="F9">
            <v>19500</v>
          </cell>
          <cell r="G9">
            <v>24000</v>
          </cell>
          <cell r="H9">
            <v>26000</v>
          </cell>
          <cell r="I9">
            <v>14800</v>
          </cell>
        </row>
        <row r="10">
          <cell r="A10" t="str">
            <v>18</v>
          </cell>
          <cell r="B10" t="str">
            <v>ชัยนาท</v>
          </cell>
          <cell r="C10">
            <v>529700</v>
          </cell>
          <cell r="D10">
            <v>59550</v>
          </cell>
          <cell r="E10">
            <v>56800</v>
          </cell>
          <cell r="F10">
            <v>84600</v>
          </cell>
          <cell r="G10">
            <v>75800</v>
          </cell>
          <cell r="H10">
            <v>54400</v>
          </cell>
          <cell r="I10">
            <v>55200</v>
          </cell>
          <cell r="J10">
            <v>44550</v>
          </cell>
          <cell r="K10">
            <v>52200</v>
          </cell>
          <cell r="L10">
            <v>37400</v>
          </cell>
          <cell r="M10">
            <v>9200</v>
          </cell>
        </row>
        <row r="11">
          <cell r="A11" t="str">
            <v>19</v>
          </cell>
          <cell r="B11" t="str">
            <v>สระบุรี</v>
          </cell>
          <cell r="C11">
            <v>322300</v>
          </cell>
          <cell r="D11">
            <v>41000</v>
          </cell>
          <cell r="E11">
            <v>15000</v>
          </cell>
          <cell r="F11">
            <v>46600</v>
          </cell>
          <cell r="G11">
            <v>60100</v>
          </cell>
          <cell r="H11">
            <v>48800</v>
          </cell>
          <cell r="I11">
            <v>43600</v>
          </cell>
          <cell r="J11">
            <v>40800</v>
          </cell>
          <cell r="K11">
            <v>26400</v>
          </cell>
        </row>
        <row r="12">
          <cell r="A12" t="str">
            <v>20</v>
          </cell>
          <cell r="B12" t="str">
            <v>ชลบุรี</v>
          </cell>
          <cell r="C12">
            <v>459800</v>
          </cell>
          <cell r="D12">
            <v>53200</v>
          </cell>
          <cell r="E12">
            <v>12800</v>
          </cell>
          <cell r="F12">
            <v>84400</v>
          </cell>
          <cell r="G12">
            <v>57800</v>
          </cell>
          <cell r="H12">
            <v>60800</v>
          </cell>
          <cell r="I12">
            <v>56000</v>
          </cell>
          <cell r="J12">
            <v>38600</v>
          </cell>
          <cell r="K12">
            <v>57600</v>
          </cell>
          <cell r="L12">
            <v>36000</v>
          </cell>
          <cell r="M12">
            <v>2600</v>
          </cell>
        </row>
        <row r="13">
          <cell r="A13" t="str">
            <v>21</v>
          </cell>
          <cell r="B13" t="str">
            <v>ระยอง</v>
          </cell>
          <cell r="C13">
            <v>208250</v>
          </cell>
          <cell r="D13">
            <v>25800</v>
          </cell>
          <cell r="E13">
            <v>31000</v>
          </cell>
          <cell r="F13">
            <v>30900</v>
          </cell>
          <cell r="G13">
            <v>30400</v>
          </cell>
          <cell r="H13">
            <v>27600</v>
          </cell>
          <cell r="I13">
            <v>20800</v>
          </cell>
          <cell r="J13">
            <v>24200</v>
          </cell>
          <cell r="K13">
            <v>17550</v>
          </cell>
        </row>
        <row r="14">
          <cell r="A14" t="str">
            <v>22</v>
          </cell>
          <cell r="B14" t="str">
            <v>จันทบุรี</v>
          </cell>
          <cell r="C14">
            <v>332700</v>
          </cell>
          <cell r="D14">
            <v>47000</v>
          </cell>
          <cell r="E14">
            <v>36200</v>
          </cell>
          <cell r="F14">
            <v>25600</v>
          </cell>
          <cell r="G14">
            <v>43800</v>
          </cell>
          <cell r="H14">
            <v>31000</v>
          </cell>
          <cell r="I14">
            <v>37900</v>
          </cell>
          <cell r="J14">
            <v>35200</v>
          </cell>
          <cell r="K14">
            <v>38800</v>
          </cell>
          <cell r="L14">
            <v>27200</v>
          </cell>
          <cell r="M14">
            <v>10000</v>
          </cell>
        </row>
        <row r="15">
          <cell r="A15" t="str">
            <v>23</v>
          </cell>
          <cell r="B15" t="str">
            <v>ตราด</v>
          </cell>
          <cell r="C15">
            <v>279000</v>
          </cell>
          <cell r="D15">
            <v>22000</v>
          </cell>
          <cell r="E15">
            <v>16000</v>
          </cell>
          <cell r="F15">
            <v>35000</v>
          </cell>
          <cell r="G15">
            <v>27000</v>
          </cell>
          <cell r="H15">
            <v>43000</v>
          </cell>
          <cell r="I15">
            <v>41000</v>
          </cell>
          <cell r="J15">
            <v>41000</v>
          </cell>
          <cell r="K15">
            <v>28000</v>
          </cell>
          <cell r="L15">
            <v>24000</v>
          </cell>
          <cell r="M15">
            <v>2000</v>
          </cell>
        </row>
        <row r="16">
          <cell r="A16" t="str">
            <v>24</v>
          </cell>
          <cell r="B16" t="str">
            <v>ฉะเชิงเทรา</v>
          </cell>
          <cell r="C16">
            <v>833100</v>
          </cell>
          <cell r="D16">
            <v>136600</v>
          </cell>
          <cell r="E16">
            <v>110000</v>
          </cell>
          <cell r="F16">
            <v>99350</v>
          </cell>
          <cell r="G16">
            <v>93800</v>
          </cell>
          <cell r="H16">
            <v>124000</v>
          </cell>
          <cell r="I16">
            <v>103000</v>
          </cell>
          <cell r="J16">
            <v>107350</v>
          </cell>
          <cell r="K16">
            <v>59000</v>
          </cell>
        </row>
        <row r="17">
          <cell r="A17" t="str">
            <v>25</v>
          </cell>
          <cell r="B17" t="str">
            <v>ปราจีนบุรี</v>
          </cell>
          <cell r="C17">
            <v>430100</v>
          </cell>
          <cell r="D17">
            <v>23600</v>
          </cell>
          <cell r="E17">
            <v>100800</v>
          </cell>
          <cell r="H17">
            <v>134350</v>
          </cell>
          <cell r="I17">
            <v>101550</v>
          </cell>
          <cell r="J17">
            <v>69800</v>
          </cell>
        </row>
        <row r="18">
          <cell r="A18" t="str">
            <v>26</v>
          </cell>
          <cell r="B18" t="str">
            <v>นครนายก</v>
          </cell>
          <cell r="C18">
            <v>270400</v>
          </cell>
          <cell r="D18">
            <v>27400</v>
          </cell>
          <cell r="E18">
            <v>47800</v>
          </cell>
          <cell r="F18">
            <v>28800</v>
          </cell>
          <cell r="G18">
            <v>22400</v>
          </cell>
          <cell r="H18">
            <v>32000</v>
          </cell>
          <cell r="I18">
            <v>25200</v>
          </cell>
          <cell r="J18">
            <v>23000</v>
          </cell>
          <cell r="K18">
            <v>36000</v>
          </cell>
          <cell r="L18">
            <v>27800</v>
          </cell>
        </row>
        <row r="19">
          <cell r="A19" t="str">
            <v>27</v>
          </cell>
          <cell r="B19" t="str">
            <v>สระแก้ว</v>
          </cell>
          <cell r="C19">
            <v>371150</v>
          </cell>
          <cell r="D19">
            <v>40000</v>
          </cell>
          <cell r="E19">
            <v>22800</v>
          </cell>
          <cell r="F19">
            <v>46400</v>
          </cell>
          <cell r="G19">
            <v>67150</v>
          </cell>
          <cell r="H19">
            <v>38800</v>
          </cell>
          <cell r="I19">
            <v>47400</v>
          </cell>
          <cell r="J19">
            <v>33000</v>
          </cell>
          <cell r="K19">
            <v>25800</v>
          </cell>
          <cell r="L19">
            <v>43800</v>
          </cell>
          <cell r="M19">
            <v>6000</v>
          </cell>
        </row>
        <row r="20">
          <cell r="A20" t="str">
            <v>30</v>
          </cell>
          <cell r="B20" t="str">
            <v>นครราชสีมา</v>
          </cell>
          <cell r="C20">
            <v>8034950</v>
          </cell>
          <cell r="D20">
            <v>993300</v>
          </cell>
          <cell r="E20">
            <v>894500</v>
          </cell>
          <cell r="F20">
            <v>943400</v>
          </cell>
          <cell r="G20">
            <v>1022200</v>
          </cell>
          <cell r="H20">
            <v>1022000</v>
          </cell>
          <cell r="I20">
            <v>972800</v>
          </cell>
          <cell r="J20">
            <v>963600</v>
          </cell>
          <cell r="K20">
            <v>688050</v>
          </cell>
          <cell r="L20">
            <v>388100</v>
          </cell>
          <cell r="M20">
            <v>147000</v>
          </cell>
        </row>
        <row r="21">
          <cell r="A21" t="str">
            <v>31</v>
          </cell>
          <cell r="B21" t="str">
            <v>บุรีรัมย์</v>
          </cell>
          <cell r="C21">
            <v>5366200</v>
          </cell>
          <cell r="D21">
            <v>614750</v>
          </cell>
          <cell r="E21">
            <v>368200</v>
          </cell>
          <cell r="F21">
            <v>496400</v>
          </cell>
          <cell r="G21">
            <v>537400</v>
          </cell>
          <cell r="H21">
            <v>639200</v>
          </cell>
          <cell r="I21">
            <v>676050</v>
          </cell>
          <cell r="J21">
            <v>705200</v>
          </cell>
          <cell r="K21">
            <v>629300</v>
          </cell>
          <cell r="L21">
            <v>564500</v>
          </cell>
          <cell r="M21">
            <v>135200</v>
          </cell>
        </row>
        <row r="22">
          <cell r="A22" t="str">
            <v>32</v>
          </cell>
          <cell r="B22" t="str">
            <v>สุรินทร์</v>
          </cell>
          <cell r="C22">
            <v>3351900</v>
          </cell>
          <cell r="D22">
            <v>440700</v>
          </cell>
          <cell r="E22">
            <v>340900</v>
          </cell>
          <cell r="F22">
            <v>406700</v>
          </cell>
          <cell r="G22">
            <v>435400</v>
          </cell>
          <cell r="H22">
            <v>530200</v>
          </cell>
          <cell r="I22">
            <v>488050</v>
          </cell>
          <cell r="J22">
            <v>423150</v>
          </cell>
          <cell r="K22">
            <v>263800</v>
          </cell>
          <cell r="L22">
            <v>23000</v>
          </cell>
        </row>
        <row r="23">
          <cell r="A23" t="str">
            <v>33</v>
          </cell>
          <cell r="B23" t="str">
            <v>ศรีสะเกษ</v>
          </cell>
          <cell r="C23">
            <v>1666200</v>
          </cell>
          <cell r="D23">
            <v>192350</v>
          </cell>
          <cell r="E23">
            <v>160400</v>
          </cell>
          <cell r="F23">
            <v>161550</v>
          </cell>
          <cell r="G23">
            <v>189400</v>
          </cell>
          <cell r="H23">
            <v>171300</v>
          </cell>
          <cell r="I23">
            <v>166800</v>
          </cell>
          <cell r="J23">
            <v>208200</v>
          </cell>
          <cell r="K23">
            <v>211700</v>
          </cell>
          <cell r="L23">
            <v>165000</v>
          </cell>
          <cell r="M23">
            <v>39500</v>
          </cell>
        </row>
        <row r="24">
          <cell r="A24" t="str">
            <v>34</v>
          </cell>
          <cell r="B24" t="str">
            <v>อุบลราชธานี</v>
          </cell>
          <cell r="C24">
            <v>996600</v>
          </cell>
          <cell r="E24">
            <v>535650</v>
          </cell>
          <cell r="F24">
            <v>440300</v>
          </cell>
          <cell r="G24">
            <v>20650</v>
          </cell>
        </row>
        <row r="25">
          <cell r="A25" t="str">
            <v>35</v>
          </cell>
          <cell r="B25" t="str">
            <v>ยโสธร</v>
          </cell>
          <cell r="C25">
            <v>1467600</v>
          </cell>
          <cell r="D25">
            <v>203000</v>
          </cell>
          <cell r="E25">
            <v>156800</v>
          </cell>
          <cell r="F25">
            <v>190800</v>
          </cell>
          <cell r="G25">
            <v>225500</v>
          </cell>
          <cell r="H25">
            <v>203000</v>
          </cell>
          <cell r="I25">
            <v>202750</v>
          </cell>
          <cell r="J25">
            <v>155450</v>
          </cell>
          <cell r="K25">
            <v>110300</v>
          </cell>
          <cell r="L25">
            <v>20000</v>
          </cell>
        </row>
        <row r="26">
          <cell r="A26" t="str">
            <v>36</v>
          </cell>
          <cell r="B26" t="str">
            <v>ชัยภูมิ</v>
          </cell>
          <cell r="C26">
            <v>837050</v>
          </cell>
          <cell r="D26">
            <v>94550</v>
          </cell>
          <cell r="E26">
            <v>46050</v>
          </cell>
          <cell r="F26">
            <v>65500</v>
          </cell>
          <cell r="G26">
            <v>87800</v>
          </cell>
          <cell r="H26">
            <v>111050</v>
          </cell>
          <cell r="I26">
            <v>97850</v>
          </cell>
          <cell r="J26">
            <v>100350</v>
          </cell>
          <cell r="K26">
            <v>113200</v>
          </cell>
          <cell r="L26">
            <v>95700</v>
          </cell>
          <cell r="M26">
            <v>25000</v>
          </cell>
        </row>
        <row r="27">
          <cell r="A27" t="str">
            <v>37</v>
          </cell>
          <cell r="B27" t="str">
            <v>อำนาจเจริญ</v>
          </cell>
          <cell r="C27">
            <v>967200</v>
          </cell>
          <cell r="D27">
            <v>99000</v>
          </cell>
          <cell r="E27">
            <v>76400</v>
          </cell>
          <cell r="F27">
            <v>73800</v>
          </cell>
          <cell r="G27">
            <v>102000</v>
          </cell>
          <cell r="H27">
            <v>100200</v>
          </cell>
          <cell r="I27">
            <v>101400</v>
          </cell>
          <cell r="J27">
            <v>128400</v>
          </cell>
          <cell r="K27">
            <v>117000</v>
          </cell>
          <cell r="L27">
            <v>141000</v>
          </cell>
          <cell r="M27">
            <v>28000</v>
          </cell>
        </row>
        <row r="28">
          <cell r="A28" t="str">
            <v>39</v>
          </cell>
          <cell r="B28" t="str">
            <v>หนองบัวลำภู</v>
          </cell>
          <cell r="C28">
            <v>1304850</v>
          </cell>
          <cell r="D28">
            <v>195600</v>
          </cell>
          <cell r="E28">
            <v>162600</v>
          </cell>
          <cell r="F28">
            <v>167950</v>
          </cell>
          <cell r="G28">
            <v>209000</v>
          </cell>
          <cell r="H28">
            <v>162000</v>
          </cell>
          <cell r="I28">
            <v>146000</v>
          </cell>
          <cell r="J28">
            <v>169200</v>
          </cell>
          <cell r="K28">
            <v>92500</v>
          </cell>
        </row>
        <row r="29">
          <cell r="A29" t="str">
            <v>41</v>
          </cell>
          <cell r="B29" t="str">
            <v>อุดรธานี</v>
          </cell>
          <cell r="C29">
            <v>1949000</v>
          </cell>
          <cell r="D29">
            <v>394200</v>
          </cell>
          <cell r="E29">
            <v>18600</v>
          </cell>
          <cell r="F29">
            <v>360200</v>
          </cell>
          <cell r="G29">
            <v>401600</v>
          </cell>
          <cell r="H29">
            <v>439200</v>
          </cell>
          <cell r="I29">
            <v>334200</v>
          </cell>
          <cell r="K29">
            <v>1000</v>
          </cell>
        </row>
        <row r="30">
          <cell r="A30" t="str">
            <v>42</v>
          </cell>
          <cell r="B30" t="str">
            <v>เลย</v>
          </cell>
          <cell r="C30">
            <v>695800</v>
          </cell>
          <cell r="D30">
            <v>83200</v>
          </cell>
          <cell r="E30">
            <v>80000</v>
          </cell>
          <cell r="F30">
            <v>90000</v>
          </cell>
          <cell r="G30">
            <v>73600</v>
          </cell>
          <cell r="H30">
            <v>87600</v>
          </cell>
          <cell r="I30">
            <v>77200</v>
          </cell>
          <cell r="J30">
            <v>46200</v>
          </cell>
          <cell r="K30">
            <v>83600</v>
          </cell>
          <cell r="L30">
            <v>74400</v>
          </cell>
        </row>
        <row r="31">
          <cell r="A31" t="str">
            <v>43</v>
          </cell>
          <cell r="B31" t="str">
            <v>หนองคาย</v>
          </cell>
          <cell r="C31">
            <v>443650</v>
          </cell>
          <cell r="D31">
            <v>56400</v>
          </cell>
          <cell r="F31">
            <v>6600</v>
          </cell>
          <cell r="G31">
            <v>72550</v>
          </cell>
          <cell r="H31">
            <v>88000</v>
          </cell>
          <cell r="I31">
            <v>91600</v>
          </cell>
          <cell r="J31">
            <v>79700</v>
          </cell>
          <cell r="K31">
            <v>48800</v>
          </cell>
        </row>
        <row r="32">
          <cell r="A32" t="str">
            <v>44</v>
          </cell>
          <cell r="B32" t="str">
            <v>มหาสารคาม</v>
          </cell>
          <cell r="C32">
            <v>646400</v>
          </cell>
          <cell r="E32">
            <v>380800</v>
          </cell>
          <cell r="F32">
            <v>265600</v>
          </cell>
        </row>
        <row r="33">
          <cell r="A33" t="str">
            <v>45</v>
          </cell>
          <cell r="B33" t="str">
            <v>ร้อยเอ็ด</v>
          </cell>
          <cell r="C33">
            <v>125200</v>
          </cell>
          <cell r="E33">
            <v>125000</v>
          </cell>
          <cell r="F33">
            <v>200</v>
          </cell>
        </row>
        <row r="34">
          <cell r="A34" t="str">
            <v>46</v>
          </cell>
          <cell r="B34" t="str">
            <v>กาฬสินธุ์</v>
          </cell>
          <cell r="C34">
            <v>794850</v>
          </cell>
          <cell r="D34">
            <v>126300</v>
          </cell>
          <cell r="E34">
            <v>77000</v>
          </cell>
          <cell r="F34">
            <v>87800</v>
          </cell>
          <cell r="G34">
            <v>115050</v>
          </cell>
          <cell r="H34">
            <v>114000</v>
          </cell>
          <cell r="I34">
            <v>105000</v>
          </cell>
          <cell r="J34">
            <v>115100</v>
          </cell>
          <cell r="K34">
            <v>54600</v>
          </cell>
        </row>
        <row r="35">
          <cell r="A35" t="str">
            <v>47</v>
          </cell>
          <cell r="B35" t="str">
            <v>สกลนคร</v>
          </cell>
          <cell r="C35">
            <v>1907150</v>
          </cell>
          <cell r="D35">
            <v>211800</v>
          </cell>
          <cell r="E35">
            <v>180800</v>
          </cell>
          <cell r="F35">
            <v>173000</v>
          </cell>
          <cell r="G35">
            <v>185600</v>
          </cell>
          <cell r="H35">
            <v>246400</v>
          </cell>
          <cell r="I35">
            <v>317950</v>
          </cell>
          <cell r="J35">
            <v>276950</v>
          </cell>
          <cell r="K35">
            <v>220650</v>
          </cell>
          <cell r="L35">
            <v>94000</v>
          </cell>
        </row>
        <row r="36">
          <cell r="A36" t="str">
            <v>48</v>
          </cell>
          <cell r="B36" t="str">
            <v>นครพนม</v>
          </cell>
          <cell r="C36">
            <v>742600</v>
          </cell>
          <cell r="D36">
            <v>104800</v>
          </cell>
          <cell r="E36">
            <v>86600</v>
          </cell>
          <cell r="F36">
            <v>72000</v>
          </cell>
          <cell r="G36">
            <v>107600</v>
          </cell>
          <cell r="H36">
            <v>80000</v>
          </cell>
          <cell r="I36">
            <v>83600</v>
          </cell>
          <cell r="J36">
            <v>122000</v>
          </cell>
          <cell r="K36">
            <v>70000</v>
          </cell>
          <cell r="L36">
            <v>14000</v>
          </cell>
          <cell r="M36">
            <v>2000</v>
          </cell>
        </row>
        <row r="37">
          <cell r="A37" t="str">
            <v>49</v>
          </cell>
          <cell r="B37" t="str">
            <v>มุกดาหาร</v>
          </cell>
          <cell r="C37">
            <v>615200</v>
          </cell>
          <cell r="D37">
            <v>101000</v>
          </cell>
          <cell r="E37">
            <v>128000</v>
          </cell>
          <cell r="F37">
            <v>79000</v>
          </cell>
          <cell r="G37">
            <v>107000</v>
          </cell>
          <cell r="H37">
            <v>78200</v>
          </cell>
          <cell r="I37">
            <v>53000</v>
          </cell>
          <cell r="J37">
            <v>41000</v>
          </cell>
          <cell r="K37">
            <v>22000</v>
          </cell>
          <cell r="L37">
            <v>6000</v>
          </cell>
        </row>
        <row r="38">
          <cell r="A38" t="str">
            <v>50</v>
          </cell>
          <cell r="B38" t="str">
            <v>เชียงใหม่</v>
          </cell>
          <cell r="C38">
            <v>1765650</v>
          </cell>
          <cell r="D38">
            <v>213200</v>
          </cell>
          <cell r="E38">
            <v>199600</v>
          </cell>
          <cell r="F38">
            <v>233700</v>
          </cell>
          <cell r="G38">
            <v>226000</v>
          </cell>
          <cell r="H38">
            <v>193400</v>
          </cell>
          <cell r="I38">
            <v>190600</v>
          </cell>
          <cell r="J38">
            <v>186400</v>
          </cell>
          <cell r="K38">
            <v>185550</v>
          </cell>
          <cell r="L38">
            <v>137200</v>
          </cell>
        </row>
        <row r="39">
          <cell r="A39" t="str">
            <v>51</v>
          </cell>
          <cell r="B39" t="str">
            <v>ลำพูน</v>
          </cell>
          <cell r="C39">
            <v>744100</v>
          </cell>
          <cell r="D39">
            <v>98150</v>
          </cell>
          <cell r="E39">
            <v>65600</v>
          </cell>
          <cell r="F39">
            <v>93500</v>
          </cell>
          <cell r="G39">
            <v>86050</v>
          </cell>
          <cell r="H39">
            <v>87400</v>
          </cell>
          <cell r="I39">
            <v>102800</v>
          </cell>
          <cell r="J39">
            <v>74000</v>
          </cell>
          <cell r="K39">
            <v>92000</v>
          </cell>
          <cell r="L39">
            <v>44600</v>
          </cell>
        </row>
        <row r="40">
          <cell r="A40" t="str">
            <v>52</v>
          </cell>
          <cell r="B40" t="str">
            <v>ลำปาง</v>
          </cell>
          <cell r="C40">
            <v>1255600</v>
          </cell>
          <cell r="D40">
            <v>204600</v>
          </cell>
          <cell r="E40">
            <v>126800</v>
          </cell>
          <cell r="F40">
            <v>185000</v>
          </cell>
          <cell r="G40">
            <v>194900</v>
          </cell>
          <cell r="H40">
            <v>166500</v>
          </cell>
          <cell r="I40">
            <v>147800</v>
          </cell>
          <cell r="J40">
            <v>115600</v>
          </cell>
          <cell r="K40">
            <v>114400</v>
          </cell>
        </row>
        <row r="41">
          <cell r="A41" t="str">
            <v>53</v>
          </cell>
          <cell r="B41" t="str">
            <v>อุตรดิตถ์</v>
          </cell>
          <cell r="C41">
            <v>1094200</v>
          </cell>
          <cell r="D41">
            <v>133000</v>
          </cell>
          <cell r="E41">
            <v>123000</v>
          </cell>
          <cell r="F41">
            <v>92000</v>
          </cell>
          <cell r="G41">
            <v>103000</v>
          </cell>
          <cell r="H41">
            <v>111000</v>
          </cell>
          <cell r="I41">
            <v>127000</v>
          </cell>
          <cell r="J41">
            <v>150000</v>
          </cell>
          <cell r="K41">
            <v>107000</v>
          </cell>
          <cell r="L41">
            <v>106000</v>
          </cell>
          <cell r="M41">
            <v>42200</v>
          </cell>
        </row>
        <row r="42">
          <cell r="A42" t="str">
            <v>54</v>
          </cell>
          <cell r="B42" t="str">
            <v>แพร่</v>
          </cell>
          <cell r="C42">
            <v>68000</v>
          </cell>
          <cell r="E42">
            <v>8000</v>
          </cell>
          <cell r="F42">
            <v>60000</v>
          </cell>
        </row>
        <row r="43">
          <cell r="A43" t="str">
            <v>55</v>
          </cell>
          <cell r="B43" t="str">
            <v>น่าน</v>
          </cell>
          <cell r="C43">
            <v>127000</v>
          </cell>
          <cell r="E43">
            <v>1000</v>
          </cell>
          <cell r="I43">
            <v>27000</v>
          </cell>
          <cell r="J43">
            <v>72000</v>
          </cell>
          <cell r="K43">
            <v>24000</v>
          </cell>
          <cell r="L43">
            <v>3000</v>
          </cell>
        </row>
        <row r="44">
          <cell r="A44" t="str">
            <v>56</v>
          </cell>
          <cell r="B44" t="str">
            <v>พะเยา</v>
          </cell>
          <cell r="C44">
            <v>335800</v>
          </cell>
          <cell r="D44">
            <v>28200</v>
          </cell>
          <cell r="E44">
            <v>29600</v>
          </cell>
          <cell r="F44">
            <v>23400</v>
          </cell>
          <cell r="G44">
            <v>30700</v>
          </cell>
          <cell r="H44">
            <v>24300</v>
          </cell>
          <cell r="I44">
            <v>42800</v>
          </cell>
          <cell r="J44">
            <v>47200</v>
          </cell>
          <cell r="K44">
            <v>50100</v>
          </cell>
          <cell r="L44">
            <v>49000</v>
          </cell>
          <cell r="M44">
            <v>10500</v>
          </cell>
        </row>
        <row r="45">
          <cell r="A45" t="str">
            <v>57</v>
          </cell>
          <cell r="B45" t="str">
            <v>เชียงราย</v>
          </cell>
        </row>
        <row r="46">
          <cell r="A46" t="str">
            <v>58</v>
          </cell>
          <cell r="B46" t="str">
            <v>แม่ฮ่องสอน</v>
          </cell>
          <cell r="C46">
            <v>216350</v>
          </cell>
          <cell r="D46">
            <v>23400</v>
          </cell>
          <cell r="E46">
            <v>23800</v>
          </cell>
          <cell r="F46">
            <v>28550</v>
          </cell>
          <cell r="G46">
            <v>31400</v>
          </cell>
          <cell r="H46">
            <v>19000</v>
          </cell>
          <cell r="I46">
            <v>22400</v>
          </cell>
          <cell r="J46">
            <v>20600</v>
          </cell>
          <cell r="K46">
            <v>20000</v>
          </cell>
          <cell r="L46">
            <v>22200</v>
          </cell>
          <cell r="M46">
            <v>5000</v>
          </cell>
        </row>
        <row r="47">
          <cell r="A47" t="str">
            <v>60</v>
          </cell>
          <cell r="B47" t="str">
            <v>นครสวรรค์</v>
          </cell>
          <cell r="C47">
            <v>1499900</v>
          </cell>
          <cell r="D47">
            <v>174400</v>
          </cell>
          <cell r="E47">
            <v>201200</v>
          </cell>
          <cell r="F47">
            <v>171200</v>
          </cell>
          <cell r="G47">
            <v>186600</v>
          </cell>
          <cell r="H47">
            <v>185200</v>
          </cell>
          <cell r="I47">
            <v>177200</v>
          </cell>
          <cell r="J47">
            <v>199900</v>
          </cell>
          <cell r="K47">
            <v>162800</v>
          </cell>
          <cell r="L47">
            <v>28200</v>
          </cell>
          <cell r="M47">
            <v>13200</v>
          </cell>
        </row>
        <row r="48">
          <cell r="A48" t="str">
            <v>61</v>
          </cell>
          <cell r="B48" t="str">
            <v>อุทัยธานี</v>
          </cell>
          <cell r="C48">
            <v>564700</v>
          </cell>
          <cell r="D48">
            <v>87400</v>
          </cell>
          <cell r="E48">
            <v>109600</v>
          </cell>
          <cell r="F48">
            <v>78800</v>
          </cell>
          <cell r="G48">
            <v>117800</v>
          </cell>
          <cell r="H48">
            <v>99300</v>
          </cell>
          <cell r="I48">
            <v>71800</v>
          </cell>
        </row>
        <row r="49">
          <cell r="A49" t="str">
            <v>62</v>
          </cell>
          <cell r="B49" t="str">
            <v>กำแพงเพชร</v>
          </cell>
          <cell r="C49">
            <v>487500</v>
          </cell>
          <cell r="D49">
            <v>57300</v>
          </cell>
          <cell r="E49">
            <v>56200</v>
          </cell>
          <cell r="F49">
            <v>73000</v>
          </cell>
          <cell r="G49">
            <v>63800</v>
          </cell>
          <cell r="H49">
            <v>54600</v>
          </cell>
          <cell r="I49">
            <v>60800</v>
          </cell>
          <cell r="J49">
            <v>46300</v>
          </cell>
          <cell r="K49">
            <v>42900</v>
          </cell>
          <cell r="L49">
            <v>32600</v>
          </cell>
        </row>
        <row r="50">
          <cell r="A50" t="str">
            <v>63</v>
          </cell>
          <cell r="B50" t="str">
            <v>ตาก</v>
          </cell>
          <cell r="C50">
            <v>243200</v>
          </cell>
          <cell r="D50">
            <v>51000</v>
          </cell>
          <cell r="E50">
            <v>33200</v>
          </cell>
          <cell r="F50">
            <v>34000</v>
          </cell>
          <cell r="G50">
            <v>48000</v>
          </cell>
          <cell r="H50">
            <v>53000</v>
          </cell>
          <cell r="I50">
            <v>24000</v>
          </cell>
        </row>
        <row r="51">
          <cell r="A51" t="str">
            <v>64</v>
          </cell>
          <cell r="B51" t="str">
            <v>สุโขทัย</v>
          </cell>
          <cell r="C51">
            <v>792800</v>
          </cell>
          <cell r="D51">
            <v>82000</v>
          </cell>
          <cell r="E51">
            <v>91000</v>
          </cell>
          <cell r="F51">
            <v>106600</v>
          </cell>
          <cell r="G51">
            <v>92600</v>
          </cell>
          <cell r="H51">
            <v>84000</v>
          </cell>
          <cell r="I51">
            <v>82000</v>
          </cell>
          <cell r="J51">
            <v>95800</v>
          </cell>
          <cell r="K51">
            <v>97000</v>
          </cell>
          <cell r="L51">
            <v>61800</v>
          </cell>
        </row>
        <row r="52">
          <cell r="A52" t="str">
            <v>65</v>
          </cell>
          <cell r="B52" t="str">
            <v>พิษณุโลก</v>
          </cell>
        </row>
        <row r="53">
          <cell r="A53" t="str">
            <v>66</v>
          </cell>
          <cell r="B53" t="str">
            <v>พิจิตร</v>
          </cell>
          <cell r="C53">
            <v>346250</v>
          </cell>
          <cell r="D53">
            <v>46150</v>
          </cell>
          <cell r="E53">
            <v>24000</v>
          </cell>
          <cell r="F53">
            <v>37000</v>
          </cell>
          <cell r="G53">
            <v>35000</v>
          </cell>
          <cell r="H53">
            <v>41000</v>
          </cell>
          <cell r="I53">
            <v>46400</v>
          </cell>
          <cell r="J53">
            <v>49000</v>
          </cell>
          <cell r="K53">
            <v>44350</v>
          </cell>
          <cell r="L53">
            <v>23350</v>
          </cell>
        </row>
        <row r="54">
          <cell r="A54" t="str">
            <v>67</v>
          </cell>
          <cell r="B54" t="str">
            <v>เพชรบูรณ์</v>
          </cell>
          <cell r="C54">
            <v>811400</v>
          </cell>
          <cell r="D54">
            <v>126200</v>
          </cell>
          <cell r="E54">
            <v>95300</v>
          </cell>
          <cell r="F54">
            <v>101200</v>
          </cell>
          <cell r="G54">
            <v>116000</v>
          </cell>
          <cell r="H54">
            <v>117500</v>
          </cell>
          <cell r="I54">
            <v>119800</v>
          </cell>
          <cell r="J54">
            <v>98600</v>
          </cell>
          <cell r="K54">
            <v>36800</v>
          </cell>
        </row>
        <row r="55">
          <cell r="A55" t="str">
            <v>70</v>
          </cell>
          <cell r="B55" t="str">
            <v>ราชบุรี</v>
          </cell>
          <cell r="C55">
            <v>1398200</v>
          </cell>
          <cell r="D55">
            <v>194400</v>
          </cell>
          <cell r="E55">
            <v>179800</v>
          </cell>
          <cell r="F55">
            <v>164400</v>
          </cell>
          <cell r="G55">
            <v>217600</v>
          </cell>
          <cell r="H55">
            <v>206200</v>
          </cell>
          <cell r="I55">
            <v>222700</v>
          </cell>
          <cell r="J55">
            <v>162100</v>
          </cell>
          <cell r="K55">
            <v>51000</v>
          </cell>
        </row>
        <row r="56">
          <cell r="A56" t="str">
            <v>71</v>
          </cell>
          <cell r="B56" t="str">
            <v>กาญจนบุรี</v>
          </cell>
          <cell r="C56">
            <v>1623900</v>
          </cell>
          <cell r="D56">
            <v>243000</v>
          </cell>
          <cell r="E56">
            <v>207000</v>
          </cell>
          <cell r="F56">
            <v>207000</v>
          </cell>
          <cell r="G56">
            <v>206400</v>
          </cell>
          <cell r="H56">
            <v>206100</v>
          </cell>
          <cell r="I56">
            <v>229200</v>
          </cell>
          <cell r="J56">
            <v>155600</v>
          </cell>
          <cell r="K56">
            <v>169600</v>
          </cell>
        </row>
        <row r="57">
          <cell r="A57" t="str">
            <v>72</v>
          </cell>
          <cell r="B57" t="str">
            <v>สุพรรณบุรี</v>
          </cell>
          <cell r="C57">
            <v>587650</v>
          </cell>
          <cell r="D57">
            <v>63400</v>
          </cell>
          <cell r="E57">
            <v>49000</v>
          </cell>
          <cell r="F57">
            <v>61050</v>
          </cell>
          <cell r="G57">
            <v>80800</v>
          </cell>
          <cell r="H57">
            <v>51600</v>
          </cell>
          <cell r="I57">
            <v>77200</v>
          </cell>
          <cell r="J57">
            <v>77200</v>
          </cell>
          <cell r="K57">
            <v>58200</v>
          </cell>
          <cell r="L57">
            <v>47400</v>
          </cell>
          <cell r="M57">
            <v>21800</v>
          </cell>
        </row>
        <row r="58">
          <cell r="A58" t="str">
            <v>73</v>
          </cell>
          <cell r="B58" t="str">
            <v>นครปฐม</v>
          </cell>
          <cell r="C58">
            <v>621100</v>
          </cell>
          <cell r="D58">
            <v>82400</v>
          </cell>
          <cell r="E58">
            <v>89400</v>
          </cell>
          <cell r="F58">
            <v>66200</v>
          </cell>
          <cell r="G58">
            <v>57350</v>
          </cell>
          <cell r="H58">
            <v>72800</v>
          </cell>
          <cell r="I58">
            <v>71400</v>
          </cell>
          <cell r="J58">
            <v>58400</v>
          </cell>
          <cell r="K58">
            <v>63600</v>
          </cell>
          <cell r="L58">
            <v>50550</v>
          </cell>
          <cell r="M58">
            <v>9000</v>
          </cell>
        </row>
        <row r="59">
          <cell r="A59" t="str">
            <v>74</v>
          </cell>
          <cell r="B59" t="str">
            <v>สมุทรสาคร</v>
          </cell>
          <cell r="C59">
            <v>712650</v>
          </cell>
          <cell r="D59">
            <v>82050</v>
          </cell>
          <cell r="E59">
            <v>67300</v>
          </cell>
          <cell r="F59">
            <v>51600</v>
          </cell>
          <cell r="G59">
            <v>68300</v>
          </cell>
          <cell r="H59">
            <v>74200</v>
          </cell>
          <cell r="I59">
            <v>98300</v>
          </cell>
          <cell r="J59">
            <v>99900</v>
          </cell>
          <cell r="K59">
            <v>69500</v>
          </cell>
          <cell r="L59">
            <v>86100</v>
          </cell>
          <cell r="M59">
            <v>15400</v>
          </cell>
        </row>
        <row r="60">
          <cell r="A60" t="str">
            <v>75</v>
          </cell>
          <cell r="B60" t="str">
            <v>สมุทรสงคราม</v>
          </cell>
          <cell r="C60">
            <v>176800</v>
          </cell>
          <cell r="D60">
            <v>16400</v>
          </cell>
          <cell r="E60">
            <v>27800</v>
          </cell>
          <cell r="F60">
            <v>23200</v>
          </cell>
          <cell r="G60">
            <v>16000</v>
          </cell>
          <cell r="H60">
            <v>15600</v>
          </cell>
          <cell r="I60">
            <v>26600</v>
          </cell>
          <cell r="J60">
            <v>22400</v>
          </cell>
          <cell r="K60">
            <v>18000</v>
          </cell>
          <cell r="L60">
            <v>10800</v>
          </cell>
        </row>
        <row r="61">
          <cell r="A61" t="str">
            <v>76</v>
          </cell>
          <cell r="B61" t="str">
            <v>เพชรบุรี</v>
          </cell>
          <cell r="C61">
            <v>1077600</v>
          </cell>
          <cell r="D61">
            <v>143000</v>
          </cell>
          <cell r="E61">
            <v>87800</v>
          </cell>
          <cell r="F61">
            <v>121000</v>
          </cell>
          <cell r="G61">
            <v>134400</v>
          </cell>
          <cell r="H61">
            <v>128400</v>
          </cell>
          <cell r="I61">
            <v>135600</v>
          </cell>
          <cell r="J61">
            <v>97200</v>
          </cell>
          <cell r="K61">
            <v>91000</v>
          </cell>
          <cell r="L61">
            <v>116200</v>
          </cell>
          <cell r="M61">
            <v>23000</v>
          </cell>
        </row>
        <row r="62">
          <cell r="A62" t="str">
            <v>77</v>
          </cell>
          <cell r="B62" t="str">
            <v>ประจวบคีรีขันธ์</v>
          </cell>
          <cell r="C62">
            <v>2118300</v>
          </cell>
          <cell r="D62">
            <v>289200</v>
          </cell>
          <cell r="E62">
            <v>187300</v>
          </cell>
          <cell r="F62">
            <v>204000</v>
          </cell>
          <cell r="G62">
            <v>260400</v>
          </cell>
          <cell r="H62">
            <v>281200</v>
          </cell>
          <cell r="I62">
            <v>319800</v>
          </cell>
          <cell r="J62">
            <v>282200</v>
          </cell>
          <cell r="K62">
            <v>283800</v>
          </cell>
          <cell r="L62">
            <v>10400</v>
          </cell>
        </row>
        <row r="63">
          <cell r="A63" t="str">
            <v>80</v>
          </cell>
          <cell r="B63" t="str">
            <v>นครศรีธรรมราช</v>
          </cell>
          <cell r="C63">
            <v>519300</v>
          </cell>
          <cell r="D63">
            <v>77200</v>
          </cell>
          <cell r="E63">
            <v>76400</v>
          </cell>
          <cell r="F63">
            <v>66500</v>
          </cell>
          <cell r="G63">
            <v>63400</v>
          </cell>
          <cell r="H63">
            <v>93000</v>
          </cell>
          <cell r="I63">
            <v>59800</v>
          </cell>
          <cell r="J63">
            <v>73000</v>
          </cell>
          <cell r="K63">
            <v>10000</v>
          </cell>
        </row>
        <row r="64">
          <cell r="A64" t="str">
            <v>81</v>
          </cell>
          <cell r="B64" t="str">
            <v>กระบี่</v>
          </cell>
          <cell r="C64">
            <v>725100</v>
          </cell>
          <cell r="D64">
            <v>160000</v>
          </cell>
          <cell r="E64">
            <v>87000</v>
          </cell>
          <cell r="F64">
            <v>101000</v>
          </cell>
          <cell r="G64">
            <v>121000</v>
          </cell>
          <cell r="H64">
            <v>105000</v>
          </cell>
          <cell r="I64">
            <v>72500</v>
          </cell>
          <cell r="J64">
            <v>39800</v>
          </cell>
          <cell r="K64">
            <v>38800</v>
          </cell>
        </row>
        <row r="65">
          <cell r="A65" t="str">
            <v>82</v>
          </cell>
          <cell r="B65" t="str">
            <v>พังงา</v>
          </cell>
          <cell r="C65">
            <v>263200</v>
          </cell>
          <cell r="D65">
            <v>32400</v>
          </cell>
          <cell r="E65">
            <v>27800</v>
          </cell>
          <cell r="F65">
            <v>31600</v>
          </cell>
          <cell r="G65">
            <v>37000</v>
          </cell>
          <cell r="H65">
            <v>35100</v>
          </cell>
          <cell r="I65">
            <v>41300</v>
          </cell>
          <cell r="J65">
            <v>36400</v>
          </cell>
          <cell r="K65">
            <v>11800</v>
          </cell>
          <cell r="L65">
            <v>9800</v>
          </cell>
        </row>
        <row r="66">
          <cell r="A66" t="str">
            <v>83</v>
          </cell>
          <cell r="B66" t="str">
            <v>ภูเก็ต</v>
          </cell>
          <cell r="C66">
            <v>298750</v>
          </cell>
          <cell r="D66">
            <v>49600</v>
          </cell>
          <cell r="E66">
            <v>8000</v>
          </cell>
          <cell r="F66">
            <v>5700</v>
          </cell>
          <cell r="G66">
            <v>13900</v>
          </cell>
          <cell r="H66">
            <v>80100</v>
          </cell>
          <cell r="I66">
            <v>58500</v>
          </cell>
          <cell r="J66">
            <v>46800</v>
          </cell>
          <cell r="K66">
            <v>36150</v>
          </cell>
        </row>
        <row r="67">
          <cell r="A67" t="str">
            <v>84</v>
          </cell>
          <cell r="B67" t="str">
            <v>สุราษฎร์ธานี</v>
          </cell>
          <cell r="C67">
            <v>524500</v>
          </cell>
          <cell r="D67">
            <v>73500</v>
          </cell>
          <cell r="E67">
            <v>48000</v>
          </cell>
          <cell r="F67">
            <v>60600</v>
          </cell>
          <cell r="G67">
            <v>64600</v>
          </cell>
          <cell r="H67">
            <v>56200</v>
          </cell>
          <cell r="I67">
            <v>75800</v>
          </cell>
          <cell r="J67">
            <v>63000</v>
          </cell>
          <cell r="K67">
            <v>56000</v>
          </cell>
          <cell r="L67">
            <v>26800</v>
          </cell>
        </row>
        <row r="68">
          <cell r="A68" t="str">
            <v>85</v>
          </cell>
          <cell r="B68" t="str">
            <v>ระนอง</v>
          </cell>
          <cell r="C68">
            <v>234150</v>
          </cell>
          <cell r="D68">
            <v>39000</v>
          </cell>
          <cell r="E68">
            <v>23000</v>
          </cell>
          <cell r="F68">
            <v>26800</v>
          </cell>
          <cell r="G68">
            <v>31400</v>
          </cell>
          <cell r="H68">
            <v>31800</v>
          </cell>
          <cell r="I68">
            <v>27600</v>
          </cell>
          <cell r="J68">
            <v>32750</v>
          </cell>
          <cell r="K68">
            <v>21800</v>
          </cell>
        </row>
        <row r="69">
          <cell r="A69" t="str">
            <v>86</v>
          </cell>
          <cell r="B69" t="str">
            <v>ชุมพร</v>
          </cell>
          <cell r="C69">
            <v>498300</v>
          </cell>
          <cell r="D69">
            <v>63200</v>
          </cell>
          <cell r="E69">
            <v>45400</v>
          </cell>
          <cell r="F69">
            <v>50600</v>
          </cell>
          <cell r="G69">
            <v>55900</v>
          </cell>
          <cell r="H69">
            <v>37400</v>
          </cell>
          <cell r="I69">
            <v>53200</v>
          </cell>
          <cell r="J69">
            <v>71200</v>
          </cell>
          <cell r="K69">
            <v>40200</v>
          </cell>
          <cell r="L69">
            <v>53200</v>
          </cell>
          <cell r="M69">
            <v>28000</v>
          </cell>
        </row>
        <row r="70">
          <cell r="A70" t="str">
            <v>90</v>
          </cell>
          <cell r="B70" t="str">
            <v>สงขลา</v>
          </cell>
          <cell r="C70">
            <v>660200</v>
          </cell>
          <cell r="D70">
            <v>93400</v>
          </cell>
          <cell r="E70">
            <v>96400</v>
          </cell>
          <cell r="F70">
            <v>109400</v>
          </cell>
          <cell r="G70">
            <v>72000</v>
          </cell>
          <cell r="H70">
            <v>86200</v>
          </cell>
          <cell r="I70">
            <v>80400</v>
          </cell>
          <cell r="J70">
            <v>61900</v>
          </cell>
          <cell r="K70">
            <v>53500</v>
          </cell>
          <cell r="L70">
            <v>6000</v>
          </cell>
          <cell r="M70">
            <v>1000</v>
          </cell>
        </row>
        <row r="71">
          <cell r="A71" t="str">
            <v>91</v>
          </cell>
          <cell r="B71" t="str">
            <v>สตูล</v>
          </cell>
          <cell r="C71">
            <v>67000</v>
          </cell>
          <cell r="D71">
            <v>6000</v>
          </cell>
          <cell r="E71">
            <v>14000</v>
          </cell>
          <cell r="G71">
            <v>2000</v>
          </cell>
          <cell r="H71">
            <v>28800</v>
          </cell>
          <cell r="I71">
            <v>1000</v>
          </cell>
          <cell r="J71">
            <v>15200</v>
          </cell>
        </row>
        <row r="72">
          <cell r="A72" t="str">
            <v>92</v>
          </cell>
          <cell r="B72" t="str">
            <v>ตรัง</v>
          </cell>
          <cell r="C72">
            <v>379400</v>
          </cell>
          <cell r="D72">
            <v>40000</v>
          </cell>
          <cell r="F72">
            <v>19600</v>
          </cell>
          <cell r="G72">
            <v>42000</v>
          </cell>
          <cell r="H72">
            <v>53000</v>
          </cell>
          <cell r="I72">
            <v>45800</v>
          </cell>
          <cell r="J72">
            <v>71400</v>
          </cell>
          <cell r="K72">
            <v>59400</v>
          </cell>
          <cell r="L72">
            <v>48200</v>
          </cell>
        </row>
        <row r="73">
          <cell r="A73" t="str">
            <v>93</v>
          </cell>
          <cell r="B73" t="str">
            <v>พัทลุง</v>
          </cell>
          <cell r="C73">
            <v>2200</v>
          </cell>
          <cell r="F73">
            <v>200</v>
          </cell>
          <cell r="G73">
            <v>1000</v>
          </cell>
          <cell r="H73">
            <v>1000</v>
          </cell>
        </row>
        <row r="74">
          <cell r="A74" t="str">
            <v>94</v>
          </cell>
          <cell r="B74" t="str">
            <v>ปัตตานี</v>
          </cell>
          <cell r="C74">
            <v>137900</v>
          </cell>
          <cell r="D74">
            <v>21000</v>
          </cell>
          <cell r="E74">
            <v>13300</v>
          </cell>
          <cell r="F74">
            <v>7000</v>
          </cell>
          <cell r="G74">
            <v>14000</v>
          </cell>
          <cell r="H74">
            <v>21000</v>
          </cell>
          <cell r="I74">
            <v>26200</v>
          </cell>
          <cell r="J74">
            <v>15400</v>
          </cell>
          <cell r="K74">
            <v>12000</v>
          </cell>
          <cell r="L74">
            <v>8000</v>
          </cell>
        </row>
        <row r="75">
          <cell r="A75" t="str">
            <v>95</v>
          </cell>
          <cell r="B75" t="str">
            <v>ยะลา</v>
          </cell>
          <cell r="C75">
            <v>387200</v>
          </cell>
          <cell r="D75">
            <v>54400</v>
          </cell>
          <cell r="E75">
            <v>56000</v>
          </cell>
          <cell r="F75">
            <v>54400</v>
          </cell>
          <cell r="G75">
            <v>46400</v>
          </cell>
          <cell r="H75">
            <v>40800</v>
          </cell>
          <cell r="I75">
            <v>40000</v>
          </cell>
          <cell r="J75">
            <v>43200</v>
          </cell>
          <cell r="K75">
            <v>43000</v>
          </cell>
          <cell r="L75">
            <v>9000</v>
          </cell>
        </row>
        <row r="76">
          <cell r="A76" t="str">
            <v>96</v>
          </cell>
          <cell r="B76" t="str">
            <v>นราธิวาส</v>
          </cell>
          <cell r="C76">
            <v>120200</v>
          </cell>
          <cell r="D76">
            <v>18800</v>
          </cell>
          <cell r="E76">
            <v>14000</v>
          </cell>
          <cell r="F76">
            <v>15200</v>
          </cell>
          <cell r="G76">
            <v>18000</v>
          </cell>
          <cell r="H76">
            <v>12000</v>
          </cell>
          <cell r="I76">
            <v>20000</v>
          </cell>
          <cell r="J76">
            <v>10200</v>
          </cell>
          <cell r="K76">
            <v>12000</v>
          </cell>
        </row>
        <row r="77">
          <cell r="A77" t="str">
            <v>97</v>
          </cell>
          <cell r="B77" t="str">
            <v>กรุงเทพมหานคร2</v>
          </cell>
          <cell r="C77">
            <v>2322400</v>
          </cell>
          <cell r="D77">
            <v>380600</v>
          </cell>
          <cell r="E77">
            <v>397000</v>
          </cell>
          <cell r="F77">
            <v>343400</v>
          </cell>
          <cell r="G77">
            <v>360000</v>
          </cell>
          <cell r="H77">
            <v>298000</v>
          </cell>
          <cell r="I77">
            <v>268500</v>
          </cell>
          <cell r="J77">
            <v>193700</v>
          </cell>
          <cell r="K77">
            <v>81200</v>
          </cell>
        </row>
      </sheetData>
      <sheetData sheetId="3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</row>
        <row r="2">
          <cell r="A2" t="str">
            <v>10</v>
          </cell>
          <cell r="B2" t="str">
            <v>กรุงเทพมหานคร</v>
          </cell>
          <cell r="C2">
            <v>1410</v>
          </cell>
          <cell r="E2">
            <v>218</v>
          </cell>
          <cell r="F2">
            <v>196</v>
          </cell>
          <cell r="G2">
            <v>180</v>
          </cell>
          <cell r="H2">
            <v>172</v>
          </cell>
          <cell r="I2">
            <v>173</v>
          </cell>
          <cell r="J2">
            <v>186</v>
          </cell>
          <cell r="K2">
            <v>155</v>
          </cell>
          <cell r="L2">
            <v>115</v>
          </cell>
          <cell r="M2">
            <v>12</v>
          </cell>
          <cell r="N2">
            <v>3</v>
          </cell>
        </row>
        <row r="3">
          <cell r="A3" t="str">
            <v>11</v>
          </cell>
          <cell r="B3" t="str">
            <v>สมุทรปราการ</v>
          </cell>
          <cell r="C3">
            <v>623</v>
          </cell>
          <cell r="E3">
            <v>116</v>
          </cell>
          <cell r="F3">
            <v>91</v>
          </cell>
          <cell r="G3">
            <v>128</v>
          </cell>
          <cell r="H3">
            <v>88</v>
          </cell>
          <cell r="I3">
            <v>113</v>
          </cell>
          <cell r="J3">
            <v>87</v>
          </cell>
        </row>
        <row r="4">
          <cell r="A4" t="str">
            <v>12</v>
          </cell>
          <cell r="B4" t="str">
            <v>นนทบุรี</v>
          </cell>
          <cell r="C4">
            <v>1221</v>
          </cell>
          <cell r="E4">
            <v>171</v>
          </cell>
          <cell r="F4">
            <v>159</v>
          </cell>
          <cell r="G4">
            <v>145</v>
          </cell>
          <cell r="H4">
            <v>161</v>
          </cell>
          <cell r="I4">
            <v>156</v>
          </cell>
          <cell r="J4">
            <v>168</v>
          </cell>
          <cell r="K4">
            <v>157</v>
          </cell>
          <cell r="L4">
            <v>104</v>
          </cell>
        </row>
        <row r="5">
          <cell r="A5" t="str">
            <v>13</v>
          </cell>
          <cell r="B5" t="str">
            <v>ปทุมธานี</v>
          </cell>
          <cell r="C5">
            <v>559</v>
          </cell>
          <cell r="E5">
            <v>106</v>
          </cell>
          <cell r="F5">
            <v>108</v>
          </cell>
          <cell r="G5">
            <v>101</v>
          </cell>
          <cell r="H5">
            <v>85</v>
          </cell>
          <cell r="I5">
            <v>80</v>
          </cell>
          <cell r="J5">
            <v>79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1037</v>
          </cell>
          <cell r="E6">
            <v>133</v>
          </cell>
          <cell r="F6">
            <v>156</v>
          </cell>
          <cell r="G6">
            <v>155</v>
          </cell>
          <cell r="H6">
            <v>143</v>
          </cell>
          <cell r="I6">
            <v>116</v>
          </cell>
          <cell r="J6">
            <v>162</v>
          </cell>
          <cell r="K6">
            <v>102</v>
          </cell>
          <cell r="L6">
            <v>60</v>
          </cell>
          <cell r="M6">
            <v>10</v>
          </cell>
        </row>
        <row r="7">
          <cell r="A7" t="str">
            <v>15</v>
          </cell>
          <cell r="B7" t="str">
            <v>อ่างทอง</v>
          </cell>
          <cell r="C7">
            <v>680</v>
          </cell>
          <cell r="E7">
            <v>123</v>
          </cell>
          <cell r="F7">
            <v>80</v>
          </cell>
          <cell r="G7">
            <v>72</v>
          </cell>
          <cell r="H7">
            <v>76</v>
          </cell>
          <cell r="I7">
            <v>68</v>
          </cell>
          <cell r="J7">
            <v>58</v>
          </cell>
          <cell r="K7">
            <v>72</v>
          </cell>
          <cell r="L7">
            <v>75</v>
          </cell>
          <cell r="M7">
            <v>56</v>
          </cell>
        </row>
        <row r="8">
          <cell r="A8" t="str">
            <v>16</v>
          </cell>
          <cell r="B8" t="str">
            <v>ลพบุรี</v>
          </cell>
          <cell r="C8">
            <v>427</v>
          </cell>
          <cell r="E8">
            <v>57</v>
          </cell>
          <cell r="F8">
            <v>54</v>
          </cell>
          <cell r="G8">
            <v>51</v>
          </cell>
          <cell r="H8">
            <v>39</v>
          </cell>
          <cell r="I8">
            <v>48</v>
          </cell>
          <cell r="J8">
            <v>47</v>
          </cell>
          <cell r="K8">
            <v>63</v>
          </cell>
          <cell r="L8">
            <v>44</v>
          </cell>
          <cell r="M8">
            <v>24</v>
          </cell>
        </row>
        <row r="9">
          <cell r="A9" t="str">
            <v>17</v>
          </cell>
          <cell r="B9" t="str">
            <v>สิงห์บุรี</v>
          </cell>
          <cell r="C9">
            <v>138</v>
          </cell>
          <cell r="E9">
            <v>28</v>
          </cell>
          <cell r="F9">
            <v>20</v>
          </cell>
          <cell r="G9">
            <v>24</v>
          </cell>
          <cell r="H9">
            <v>25</v>
          </cell>
          <cell r="I9">
            <v>26</v>
          </cell>
          <cell r="J9">
            <v>15</v>
          </cell>
        </row>
        <row r="10">
          <cell r="A10" t="str">
            <v>18</v>
          </cell>
          <cell r="B10" t="str">
            <v>ชัยนาท</v>
          </cell>
          <cell r="C10">
            <v>606</v>
          </cell>
          <cell r="E10">
            <v>66</v>
          </cell>
          <cell r="F10">
            <v>103</v>
          </cell>
          <cell r="G10">
            <v>85</v>
          </cell>
          <cell r="H10">
            <v>70</v>
          </cell>
          <cell r="I10">
            <v>60</v>
          </cell>
          <cell r="J10">
            <v>62</v>
          </cell>
          <cell r="K10">
            <v>54</v>
          </cell>
          <cell r="L10">
            <v>57</v>
          </cell>
          <cell r="M10">
            <v>39</v>
          </cell>
          <cell r="N10">
            <v>10</v>
          </cell>
        </row>
        <row r="11">
          <cell r="A11" t="str">
            <v>19</v>
          </cell>
          <cell r="B11" t="str">
            <v>สระบุรี</v>
          </cell>
          <cell r="C11">
            <v>411</v>
          </cell>
          <cell r="E11">
            <v>24</v>
          </cell>
          <cell r="F11">
            <v>63</v>
          </cell>
          <cell r="G11">
            <v>76</v>
          </cell>
          <cell r="H11">
            <v>54</v>
          </cell>
          <cell r="I11">
            <v>59</v>
          </cell>
          <cell r="J11">
            <v>57</v>
          </cell>
          <cell r="K11">
            <v>50</v>
          </cell>
          <cell r="L11">
            <v>28</v>
          </cell>
        </row>
        <row r="12">
          <cell r="A12" t="str">
            <v>20</v>
          </cell>
          <cell r="B12" t="str">
            <v>ชลบุรี</v>
          </cell>
          <cell r="C12">
            <v>476</v>
          </cell>
          <cell r="E12">
            <v>13</v>
          </cell>
          <cell r="F12">
            <v>85</v>
          </cell>
          <cell r="G12">
            <v>60</v>
          </cell>
          <cell r="H12">
            <v>56</v>
          </cell>
          <cell r="I12">
            <v>64</v>
          </cell>
          <cell r="J12">
            <v>56</v>
          </cell>
          <cell r="K12">
            <v>42</v>
          </cell>
          <cell r="L12">
            <v>60</v>
          </cell>
          <cell r="M12">
            <v>37</v>
          </cell>
          <cell r="N12">
            <v>3</v>
          </cell>
        </row>
        <row r="13">
          <cell r="A13" t="str">
            <v>21</v>
          </cell>
          <cell r="B13" t="str">
            <v>ระยอง</v>
          </cell>
          <cell r="C13">
            <v>240</v>
          </cell>
          <cell r="E13">
            <v>35</v>
          </cell>
          <cell r="F13">
            <v>37</v>
          </cell>
          <cell r="G13">
            <v>36</v>
          </cell>
          <cell r="H13">
            <v>30</v>
          </cell>
          <cell r="I13">
            <v>30</v>
          </cell>
          <cell r="J13">
            <v>24</v>
          </cell>
          <cell r="K13">
            <v>29</v>
          </cell>
          <cell r="L13">
            <v>19</v>
          </cell>
        </row>
        <row r="14">
          <cell r="A14" t="str">
            <v>22</v>
          </cell>
          <cell r="B14" t="str">
            <v>จันทบุรี</v>
          </cell>
          <cell r="C14">
            <v>338</v>
          </cell>
          <cell r="E14">
            <v>37</v>
          </cell>
          <cell r="F14">
            <v>26</v>
          </cell>
          <cell r="G14">
            <v>44</v>
          </cell>
          <cell r="H14">
            <v>47</v>
          </cell>
          <cell r="I14">
            <v>31</v>
          </cell>
          <cell r="J14">
            <v>40</v>
          </cell>
          <cell r="K14">
            <v>36</v>
          </cell>
          <cell r="L14">
            <v>39</v>
          </cell>
          <cell r="M14">
            <v>28</v>
          </cell>
          <cell r="N14">
            <v>10</v>
          </cell>
        </row>
        <row r="15">
          <cell r="A15" t="str">
            <v>23</v>
          </cell>
          <cell r="B15" t="str">
            <v>ตราด</v>
          </cell>
          <cell r="C15">
            <v>279</v>
          </cell>
          <cell r="E15">
            <v>16</v>
          </cell>
          <cell r="F15">
            <v>35</v>
          </cell>
          <cell r="G15">
            <v>27</v>
          </cell>
          <cell r="H15">
            <v>22</v>
          </cell>
          <cell r="I15">
            <v>43</v>
          </cell>
          <cell r="J15">
            <v>41</v>
          </cell>
          <cell r="K15">
            <v>41</v>
          </cell>
          <cell r="L15">
            <v>28</v>
          </cell>
          <cell r="M15">
            <v>24</v>
          </cell>
          <cell r="N15">
            <v>2</v>
          </cell>
        </row>
        <row r="16">
          <cell r="A16" t="str">
            <v>24</v>
          </cell>
          <cell r="B16" t="str">
            <v>ฉะเชิงเทรา</v>
          </cell>
          <cell r="C16">
            <v>835</v>
          </cell>
          <cell r="E16">
            <v>110</v>
          </cell>
          <cell r="F16">
            <v>100</v>
          </cell>
          <cell r="G16">
            <v>94</v>
          </cell>
          <cell r="H16">
            <v>137</v>
          </cell>
          <cell r="I16">
            <v>124</v>
          </cell>
          <cell r="J16">
            <v>103</v>
          </cell>
          <cell r="K16">
            <v>108</v>
          </cell>
          <cell r="L16">
            <v>59</v>
          </cell>
        </row>
        <row r="17">
          <cell r="A17" t="str">
            <v>25</v>
          </cell>
          <cell r="B17" t="str">
            <v>ปราจีนบุรี</v>
          </cell>
          <cell r="C17">
            <v>553</v>
          </cell>
          <cell r="E17">
            <v>156</v>
          </cell>
          <cell r="H17">
            <v>27</v>
          </cell>
          <cell r="I17">
            <v>152</v>
          </cell>
          <cell r="J17">
            <v>118</v>
          </cell>
          <cell r="K17">
            <v>100</v>
          </cell>
        </row>
        <row r="18">
          <cell r="A18" t="str">
            <v>26</v>
          </cell>
          <cell r="B18" t="str">
            <v>นครนายก</v>
          </cell>
          <cell r="C18">
            <v>280</v>
          </cell>
          <cell r="E18">
            <v>51</v>
          </cell>
          <cell r="F18">
            <v>29</v>
          </cell>
          <cell r="G18">
            <v>24</v>
          </cell>
          <cell r="H18">
            <v>29</v>
          </cell>
          <cell r="I18">
            <v>33</v>
          </cell>
          <cell r="J18">
            <v>26</v>
          </cell>
          <cell r="K18">
            <v>24</v>
          </cell>
          <cell r="L18">
            <v>36</v>
          </cell>
          <cell r="M18">
            <v>28</v>
          </cell>
        </row>
        <row r="19">
          <cell r="A19" t="str">
            <v>27</v>
          </cell>
          <cell r="B19" t="str">
            <v>สระแก้ว</v>
          </cell>
          <cell r="C19">
            <v>412</v>
          </cell>
          <cell r="E19">
            <v>26</v>
          </cell>
          <cell r="F19">
            <v>49</v>
          </cell>
          <cell r="G19">
            <v>75</v>
          </cell>
          <cell r="H19">
            <v>49</v>
          </cell>
          <cell r="I19">
            <v>43</v>
          </cell>
          <cell r="J19">
            <v>50</v>
          </cell>
          <cell r="K19">
            <v>33</v>
          </cell>
          <cell r="L19">
            <v>30</v>
          </cell>
          <cell r="M19">
            <v>47</v>
          </cell>
          <cell r="N19">
            <v>10</v>
          </cell>
        </row>
        <row r="20">
          <cell r="A20" t="str">
            <v>30</v>
          </cell>
          <cell r="B20" t="str">
            <v>นครราชสีมา</v>
          </cell>
          <cell r="C20">
            <v>8178</v>
          </cell>
          <cell r="D20">
            <v>0</v>
          </cell>
          <cell r="E20">
            <v>911</v>
          </cell>
          <cell r="F20">
            <v>954</v>
          </cell>
          <cell r="G20">
            <v>1044</v>
          </cell>
          <cell r="H20">
            <v>1011</v>
          </cell>
          <cell r="I20">
            <v>1043</v>
          </cell>
          <cell r="J20">
            <v>991</v>
          </cell>
          <cell r="K20">
            <v>983</v>
          </cell>
          <cell r="L20">
            <v>694</v>
          </cell>
          <cell r="M20">
            <v>397</v>
          </cell>
          <cell r="N20">
            <v>150</v>
          </cell>
        </row>
        <row r="21">
          <cell r="A21" t="str">
            <v>31</v>
          </cell>
          <cell r="B21" t="str">
            <v>บุรีรัมย์</v>
          </cell>
          <cell r="C21">
            <v>5728</v>
          </cell>
          <cell r="D21">
            <v>0</v>
          </cell>
          <cell r="E21">
            <v>373</v>
          </cell>
          <cell r="F21">
            <v>525</v>
          </cell>
          <cell r="G21">
            <v>575</v>
          </cell>
          <cell r="H21">
            <v>654</v>
          </cell>
          <cell r="I21">
            <v>670</v>
          </cell>
          <cell r="J21">
            <v>714</v>
          </cell>
          <cell r="K21">
            <v>751</v>
          </cell>
          <cell r="L21">
            <v>685</v>
          </cell>
          <cell r="M21">
            <v>636</v>
          </cell>
          <cell r="N21">
            <v>145</v>
          </cell>
        </row>
        <row r="22">
          <cell r="A22" t="str">
            <v>32</v>
          </cell>
          <cell r="B22" t="str">
            <v>สุรินทร์</v>
          </cell>
          <cell r="C22">
            <v>3397</v>
          </cell>
          <cell r="E22">
            <v>342</v>
          </cell>
          <cell r="F22">
            <v>416</v>
          </cell>
          <cell r="G22">
            <v>440</v>
          </cell>
          <cell r="H22">
            <v>447</v>
          </cell>
          <cell r="I22">
            <v>532</v>
          </cell>
          <cell r="J22">
            <v>493</v>
          </cell>
          <cell r="K22">
            <v>434</v>
          </cell>
          <cell r="L22">
            <v>269</v>
          </cell>
          <cell r="M22">
            <v>24</v>
          </cell>
        </row>
        <row r="23">
          <cell r="A23" t="str">
            <v>33</v>
          </cell>
          <cell r="B23" t="str">
            <v>ศรีสะเกษ</v>
          </cell>
          <cell r="C23">
            <v>1721</v>
          </cell>
          <cell r="E23">
            <v>164</v>
          </cell>
          <cell r="F23">
            <v>168</v>
          </cell>
          <cell r="G23">
            <v>194</v>
          </cell>
          <cell r="H23">
            <v>196</v>
          </cell>
          <cell r="I23">
            <v>175</v>
          </cell>
          <cell r="J23">
            <v>170</v>
          </cell>
          <cell r="K23">
            <v>219</v>
          </cell>
          <cell r="L23">
            <v>219</v>
          </cell>
          <cell r="M23">
            <v>172</v>
          </cell>
          <cell r="N23">
            <v>44</v>
          </cell>
        </row>
        <row r="24">
          <cell r="A24" t="str">
            <v>34</v>
          </cell>
          <cell r="B24" t="str">
            <v>อุบลราชธานี</v>
          </cell>
          <cell r="C24">
            <v>1017</v>
          </cell>
          <cell r="E24">
            <v>547</v>
          </cell>
          <cell r="F24">
            <v>448</v>
          </cell>
          <cell r="G24">
            <v>22</v>
          </cell>
        </row>
        <row r="25">
          <cell r="A25" t="str">
            <v>35</v>
          </cell>
          <cell r="B25" t="str">
            <v>ยโสธร</v>
          </cell>
          <cell r="C25">
            <v>1488</v>
          </cell>
          <cell r="E25">
            <v>158</v>
          </cell>
          <cell r="F25">
            <v>191</v>
          </cell>
          <cell r="G25">
            <v>226</v>
          </cell>
          <cell r="H25">
            <v>204</v>
          </cell>
          <cell r="I25">
            <v>204</v>
          </cell>
          <cell r="J25">
            <v>208</v>
          </cell>
          <cell r="K25">
            <v>161</v>
          </cell>
          <cell r="L25">
            <v>115</v>
          </cell>
          <cell r="M25">
            <v>21</v>
          </cell>
        </row>
        <row r="26">
          <cell r="A26" t="str">
            <v>36</v>
          </cell>
          <cell r="B26" t="str">
            <v>ชัยภูมิ</v>
          </cell>
          <cell r="C26">
            <v>853</v>
          </cell>
          <cell r="D26">
            <v>0</v>
          </cell>
          <cell r="E26">
            <v>48</v>
          </cell>
          <cell r="F26">
            <v>66</v>
          </cell>
          <cell r="G26">
            <v>89</v>
          </cell>
          <cell r="H26">
            <v>96</v>
          </cell>
          <cell r="I26">
            <v>113</v>
          </cell>
          <cell r="J26">
            <v>100</v>
          </cell>
          <cell r="K26">
            <v>101</v>
          </cell>
          <cell r="L26">
            <v>118</v>
          </cell>
          <cell r="M26">
            <v>97</v>
          </cell>
          <cell r="N26">
            <v>25</v>
          </cell>
        </row>
        <row r="27">
          <cell r="A27" t="str">
            <v>37</v>
          </cell>
          <cell r="B27" t="str">
            <v>อำนาจเจริญ</v>
          </cell>
          <cell r="C27">
            <v>973</v>
          </cell>
          <cell r="E27">
            <v>78</v>
          </cell>
          <cell r="F27">
            <v>74</v>
          </cell>
          <cell r="G27">
            <v>102</v>
          </cell>
          <cell r="H27">
            <v>99</v>
          </cell>
          <cell r="I27">
            <v>101</v>
          </cell>
          <cell r="J27">
            <v>103</v>
          </cell>
          <cell r="K27">
            <v>130</v>
          </cell>
          <cell r="L27">
            <v>117</v>
          </cell>
          <cell r="M27">
            <v>141</v>
          </cell>
          <cell r="N27">
            <v>28</v>
          </cell>
        </row>
        <row r="28">
          <cell r="A28" t="str">
            <v>39</v>
          </cell>
          <cell r="B28" t="str">
            <v>หนองบัวลำภู</v>
          </cell>
          <cell r="C28">
            <v>1330</v>
          </cell>
          <cell r="E28">
            <v>167</v>
          </cell>
          <cell r="F28">
            <v>169</v>
          </cell>
          <cell r="G28">
            <v>215</v>
          </cell>
          <cell r="H28">
            <v>204</v>
          </cell>
          <cell r="I28">
            <v>162</v>
          </cell>
          <cell r="J28">
            <v>146</v>
          </cell>
          <cell r="K28">
            <v>170</v>
          </cell>
          <cell r="L28">
            <v>97</v>
          </cell>
        </row>
        <row r="29">
          <cell r="A29" t="str">
            <v>41</v>
          </cell>
          <cell r="B29" t="str">
            <v>อุดรธานี</v>
          </cell>
          <cell r="C29">
            <v>2444</v>
          </cell>
          <cell r="E29">
            <v>30</v>
          </cell>
          <cell r="F29">
            <v>450</v>
          </cell>
          <cell r="G29">
            <v>537</v>
          </cell>
          <cell r="H29">
            <v>499</v>
          </cell>
          <cell r="I29">
            <v>531</v>
          </cell>
          <cell r="J29">
            <v>396</v>
          </cell>
          <cell r="L29">
            <v>1</v>
          </cell>
        </row>
        <row r="30">
          <cell r="A30" t="str">
            <v>42</v>
          </cell>
          <cell r="B30" t="str">
            <v>เลย</v>
          </cell>
          <cell r="C30">
            <v>761</v>
          </cell>
          <cell r="E30">
            <v>86</v>
          </cell>
          <cell r="F30">
            <v>96</v>
          </cell>
          <cell r="G30">
            <v>82</v>
          </cell>
          <cell r="H30">
            <v>90</v>
          </cell>
          <cell r="I30">
            <v>94</v>
          </cell>
          <cell r="J30">
            <v>82</v>
          </cell>
          <cell r="K30">
            <v>55</v>
          </cell>
          <cell r="L30">
            <v>89</v>
          </cell>
          <cell r="M30">
            <v>87</v>
          </cell>
        </row>
        <row r="31">
          <cell r="A31" t="str">
            <v>43</v>
          </cell>
          <cell r="B31" t="str">
            <v>หนองคาย</v>
          </cell>
          <cell r="C31">
            <v>502</v>
          </cell>
          <cell r="E31">
            <v>0</v>
          </cell>
          <cell r="F31">
            <v>9</v>
          </cell>
          <cell r="G31">
            <v>87</v>
          </cell>
          <cell r="H31">
            <v>68</v>
          </cell>
          <cell r="I31">
            <v>101</v>
          </cell>
          <cell r="J31">
            <v>102</v>
          </cell>
          <cell r="K31">
            <v>84</v>
          </cell>
          <cell r="L31">
            <v>51</v>
          </cell>
        </row>
        <row r="32">
          <cell r="A32" t="str">
            <v>44</v>
          </cell>
          <cell r="B32" t="str">
            <v>มหาสารคาม</v>
          </cell>
          <cell r="C32">
            <v>647</v>
          </cell>
          <cell r="E32">
            <v>381</v>
          </cell>
          <cell r="F32">
            <v>266</v>
          </cell>
        </row>
        <row r="33">
          <cell r="A33" t="str">
            <v>45</v>
          </cell>
          <cell r="B33" t="str">
            <v>ร้อยเอ็ด</v>
          </cell>
          <cell r="C33">
            <v>147</v>
          </cell>
          <cell r="E33">
            <v>146</v>
          </cell>
          <cell r="F33">
            <v>1</v>
          </cell>
        </row>
        <row r="34">
          <cell r="A34" t="str">
            <v>46</v>
          </cell>
          <cell r="B34" t="str">
            <v>กาฬสินธุ์</v>
          </cell>
          <cell r="C34">
            <v>882</v>
          </cell>
          <cell r="E34">
            <v>92</v>
          </cell>
          <cell r="F34">
            <v>99</v>
          </cell>
          <cell r="G34">
            <v>127</v>
          </cell>
          <cell r="H34">
            <v>137</v>
          </cell>
          <cell r="I34">
            <v>123</v>
          </cell>
          <cell r="J34">
            <v>121</v>
          </cell>
          <cell r="K34">
            <v>125</v>
          </cell>
          <cell r="L34">
            <v>58</v>
          </cell>
        </row>
        <row r="35">
          <cell r="A35" t="str">
            <v>47</v>
          </cell>
          <cell r="B35" t="str">
            <v>สกลนคร</v>
          </cell>
          <cell r="C35">
            <v>1996</v>
          </cell>
          <cell r="E35">
            <v>188</v>
          </cell>
          <cell r="F35">
            <v>181</v>
          </cell>
          <cell r="G35">
            <v>197</v>
          </cell>
          <cell r="H35">
            <v>220</v>
          </cell>
          <cell r="I35">
            <v>253</v>
          </cell>
          <cell r="J35">
            <v>330</v>
          </cell>
          <cell r="K35">
            <v>293</v>
          </cell>
          <cell r="L35">
            <v>236</v>
          </cell>
          <cell r="M35">
            <v>98</v>
          </cell>
        </row>
        <row r="36">
          <cell r="A36" t="str">
            <v>48</v>
          </cell>
          <cell r="B36" t="str">
            <v>นครพนม</v>
          </cell>
          <cell r="C36">
            <v>745</v>
          </cell>
          <cell r="E36">
            <v>88</v>
          </cell>
          <cell r="F36">
            <v>72</v>
          </cell>
          <cell r="G36">
            <v>108</v>
          </cell>
          <cell r="H36">
            <v>105</v>
          </cell>
          <cell r="I36">
            <v>80</v>
          </cell>
          <cell r="J36">
            <v>84</v>
          </cell>
          <cell r="K36">
            <v>122</v>
          </cell>
          <cell r="L36">
            <v>70</v>
          </cell>
          <cell r="M36">
            <v>14</v>
          </cell>
          <cell r="N36">
            <v>2</v>
          </cell>
        </row>
        <row r="37">
          <cell r="A37" t="str">
            <v>49</v>
          </cell>
          <cell r="B37" t="str">
            <v>มุกดาหาร</v>
          </cell>
          <cell r="C37">
            <v>616</v>
          </cell>
          <cell r="E37">
            <v>128</v>
          </cell>
          <cell r="F37">
            <v>79</v>
          </cell>
          <cell r="G37">
            <v>107</v>
          </cell>
          <cell r="H37">
            <v>101</v>
          </cell>
          <cell r="I37">
            <v>79</v>
          </cell>
          <cell r="J37">
            <v>53</v>
          </cell>
          <cell r="K37">
            <v>41</v>
          </cell>
          <cell r="L37">
            <v>22</v>
          </cell>
          <cell r="M37">
            <v>6</v>
          </cell>
        </row>
        <row r="38">
          <cell r="A38" t="str">
            <v>50</v>
          </cell>
          <cell r="B38" t="str">
            <v>เชียงใหม่</v>
          </cell>
          <cell r="C38">
            <v>1788</v>
          </cell>
          <cell r="E38">
            <v>203</v>
          </cell>
          <cell r="F38">
            <v>238</v>
          </cell>
          <cell r="G38">
            <v>229</v>
          </cell>
          <cell r="H38">
            <v>214</v>
          </cell>
          <cell r="I38">
            <v>195</v>
          </cell>
          <cell r="J38">
            <v>193</v>
          </cell>
          <cell r="K38">
            <v>189</v>
          </cell>
          <cell r="L38">
            <v>188</v>
          </cell>
          <cell r="M38">
            <v>139</v>
          </cell>
        </row>
        <row r="39">
          <cell r="A39" t="str">
            <v>51</v>
          </cell>
          <cell r="B39" t="str">
            <v>ลำพูน</v>
          </cell>
          <cell r="C39">
            <v>758</v>
          </cell>
          <cell r="E39">
            <v>66</v>
          </cell>
          <cell r="F39">
            <v>96</v>
          </cell>
          <cell r="G39">
            <v>91</v>
          </cell>
          <cell r="H39">
            <v>101</v>
          </cell>
          <cell r="I39">
            <v>89</v>
          </cell>
          <cell r="J39">
            <v>103</v>
          </cell>
          <cell r="K39">
            <v>74</v>
          </cell>
          <cell r="L39">
            <v>93</v>
          </cell>
          <cell r="M39">
            <v>45</v>
          </cell>
        </row>
        <row r="40">
          <cell r="A40" t="str">
            <v>52</v>
          </cell>
          <cell r="B40" t="str">
            <v>ลำปาง</v>
          </cell>
          <cell r="C40">
            <v>1289</v>
          </cell>
          <cell r="E40">
            <v>130</v>
          </cell>
          <cell r="F40">
            <v>191</v>
          </cell>
          <cell r="G40">
            <v>197</v>
          </cell>
          <cell r="H40">
            <v>207</v>
          </cell>
          <cell r="I40">
            <v>175</v>
          </cell>
          <cell r="J40">
            <v>155</v>
          </cell>
          <cell r="K40">
            <v>118</v>
          </cell>
          <cell r="L40">
            <v>116</v>
          </cell>
          <cell r="M40">
            <v>0</v>
          </cell>
        </row>
        <row r="41">
          <cell r="A41" t="str">
            <v>53</v>
          </cell>
          <cell r="B41" t="str">
            <v>อุตรดิตถ์</v>
          </cell>
          <cell r="C41">
            <v>1096</v>
          </cell>
          <cell r="E41">
            <v>123</v>
          </cell>
          <cell r="F41">
            <v>92</v>
          </cell>
          <cell r="G41">
            <v>103</v>
          </cell>
          <cell r="H41">
            <v>133</v>
          </cell>
          <cell r="I41">
            <v>111</v>
          </cell>
          <cell r="J41">
            <v>127</v>
          </cell>
          <cell r="K41">
            <v>150</v>
          </cell>
          <cell r="L41">
            <v>107</v>
          </cell>
          <cell r="M41">
            <v>106</v>
          </cell>
          <cell r="N41">
            <v>44</v>
          </cell>
        </row>
        <row r="42">
          <cell r="A42" t="str">
            <v>54</v>
          </cell>
          <cell r="B42" t="str">
            <v>แพร่</v>
          </cell>
          <cell r="C42">
            <v>68</v>
          </cell>
          <cell r="E42">
            <v>8</v>
          </cell>
          <cell r="F42">
            <v>60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55</v>
          </cell>
          <cell r="B43" t="str">
            <v>น่าน</v>
          </cell>
          <cell r="C43">
            <v>127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27</v>
          </cell>
          <cell r="K43">
            <v>72</v>
          </cell>
          <cell r="L43">
            <v>24</v>
          </cell>
          <cell r="M43">
            <v>3</v>
          </cell>
        </row>
        <row r="44">
          <cell r="A44" t="str">
            <v>56</v>
          </cell>
          <cell r="B44" t="str">
            <v>พะเยา</v>
          </cell>
          <cell r="C44">
            <v>354</v>
          </cell>
          <cell r="E44">
            <v>33</v>
          </cell>
          <cell r="F44">
            <v>25</v>
          </cell>
          <cell r="G44">
            <v>32</v>
          </cell>
          <cell r="H44">
            <v>29</v>
          </cell>
          <cell r="I44">
            <v>25</v>
          </cell>
          <cell r="J44">
            <v>45</v>
          </cell>
          <cell r="K44">
            <v>48</v>
          </cell>
          <cell r="L44">
            <v>53</v>
          </cell>
          <cell r="M44">
            <v>53</v>
          </cell>
          <cell r="N44">
            <v>11</v>
          </cell>
        </row>
        <row r="45">
          <cell r="A45" t="str">
            <v>57</v>
          </cell>
          <cell r="B45" t="str">
            <v>เชียงราย</v>
          </cell>
          <cell r="C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58</v>
          </cell>
          <cell r="B46" t="str">
            <v>แม่ฮ่องสอน</v>
          </cell>
          <cell r="C46">
            <v>226</v>
          </cell>
          <cell r="E46">
            <v>24</v>
          </cell>
          <cell r="F46">
            <v>30</v>
          </cell>
          <cell r="G46">
            <v>33</v>
          </cell>
          <cell r="H46">
            <v>25</v>
          </cell>
          <cell r="I46">
            <v>19</v>
          </cell>
          <cell r="J46">
            <v>24</v>
          </cell>
          <cell r="K46">
            <v>23</v>
          </cell>
          <cell r="L46">
            <v>20</v>
          </cell>
          <cell r="M46">
            <v>23</v>
          </cell>
          <cell r="N46">
            <v>5</v>
          </cell>
        </row>
        <row r="47">
          <cell r="A47" t="str">
            <v>60</v>
          </cell>
          <cell r="B47" t="str">
            <v>นครสวรรค์</v>
          </cell>
          <cell r="C47">
            <v>1521</v>
          </cell>
          <cell r="E47">
            <v>207</v>
          </cell>
          <cell r="F47">
            <v>174</v>
          </cell>
          <cell r="G47">
            <v>191</v>
          </cell>
          <cell r="H47">
            <v>175</v>
          </cell>
          <cell r="I47">
            <v>186</v>
          </cell>
          <cell r="J47">
            <v>178</v>
          </cell>
          <cell r="K47">
            <v>201</v>
          </cell>
          <cell r="L47">
            <v>163</v>
          </cell>
          <cell r="M47">
            <v>31</v>
          </cell>
          <cell r="N47">
            <v>15</v>
          </cell>
        </row>
        <row r="48">
          <cell r="A48" t="str">
            <v>61</v>
          </cell>
          <cell r="B48" t="str">
            <v>อุทัยธานี</v>
          </cell>
          <cell r="C48">
            <v>567</v>
          </cell>
          <cell r="E48">
            <v>110</v>
          </cell>
          <cell r="F48">
            <v>79</v>
          </cell>
          <cell r="G48">
            <v>118</v>
          </cell>
          <cell r="H48">
            <v>88</v>
          </cell>
          <cell r="I48">
            <v>100</v>
          </cell>
          <cell r="J48">
            <v>72</v>
          </cell>
        </row>
        <row r="49">
          <cell r="A49" t="str">
            <v>62</v>
          </cell>
          <cell r="B49" t="str">
            <v>กำแพงเพชร</v>
          </cell>
          <cell r="C49">
            <v>495</v>
          </cell>
          <cell r="E49">
            <v>58</v>
          </cell>
          <cell r="F49">
            <v>74</v>
          </cell>
          <cell r="G49">
            <v>64</v>
          </cell>
          <cell r="H49">
            <v>59</v>
          </cell>
          <cell r="I49">
            <v>55</v>
          </cell>
          <cell r="J49">
            <v>61</v>
          </cell>
          <cell r="K49">
            <v>47</v>
          </cell>
          <cell r="L49">
            <v>44</v>
          </cell>
          <cell r="M49">
            <v>33</v>
          </cell>
        </row>
        <row r="50">
          <cell r="A50" t="str">
            <v>63</v>
          </cell>
          <cell r="B50" t="str">
            <v>ตาก</v>
          </cell>
          <cell r="C50">
            <v>245</v>
          </cell>
          <cell r="E50">
            <v>34</v>
          </cell>
          <cell r="F50">
            <v>34</v>
          </cell>
          <cell r="G50">
            <v>49</v>
          </cell>
          <cell r="H50">
            <v>51</v>
          </cell>
          <cell r="I50">
            <v>53</v>
          </cell>
          <cell r="J50">
            <v>24</v>
          </cell>
        </row>
        <row r="51">
          <cell r="A51" t="str">
            <v>64</v>
          </cell>
          <cell r="B51" t="str">
            <v>สุโขทัย</v>
          </cell>
          <cell r="C51">
            <v>798</v>
          </cell>
          <cell r="E51">
            <v>91</v>
          </cell>
          <cell r="F51">
            <v>108</v>
          </cell>
          <cell r="G51">
            <v>93</v>
          </cell>
          <cell r="H51">
            <v>83</v>
          </cell>
          <cell r="I51">
            <v>84</v>
          </cell>
          <cell r="J51">
            <v>83</v>
          </cell>
          <cell r="K51">
            <v>96</v>
          </cell>
          <cell r="L51">
            <v>98</v>
          </cell>
          <cell r="M51">
            <v>62</v>
          </cell>
        </row>
        <row r="52">
          <cell r="A52" t="str">
            <v>65</v>
          </cell>
          <cell r="B52" t="str">
            <v>พิษณุโลก</v>
          </cell>
          <cell r="C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A53" t="str">
            <v>66</v>
          </cell>
          <cell r="B53" t="str">
            <v>พิจิตร</v>
          </cell>
          <cell r="C53">
            <v>349</v>
          </cell>
          <cell r="E53">
            <v>24</v>
          </cell>
          <cell r="F53">
            <v>37</v>
          </cell>
          <cell r="G53">
            <v>35</v>
          </cell>
          <cell r="H53">
            <v>47</v>
          </cell>
          <cell r="I53">
            <v>41</v>
          </cell>
          <cell r="J53">
            <v>47</v>
          </cell>
          <cell r="K53">
            <v>49</v>
          </cell>
          <cell r="L53">
            <v>45</v>
          </cell>
          <cell r="M53">
            <v>24</v>
          </cell>
        </row>
        <row r="54">
          <cell r="A54" t="str">
            <v>67</v>
          </cell>
          <cell r="B54" t="str">
            <v>เพชรบูรณ์</v>
          </cell>
          <cell r="C54">
            <v>815</v>
          </cell>
          <cell r="E54">
            <v>96</v>
          </cell>
          <cell r="F54">
            <v>102</v>
          </cell>
          <cell r="G54">
            <v>116</v>
          </cell>
          <cell r="H54">
            <v>127</v>
          </cell>
          <cell r="I54">
            <v>118</v>
          </cell>
          <cell r="J54">
            <v>120</v>
          </cell>
          <cell r="K54">
            <v>99</v>
          </cell>
          <cell r="L54">
            <v>37</v>
          </cell>
        </row>
        <row r="55">
          <cell r="A55" t="str">
            <v>70</v>
          </cell>
          <cell r="B55" t="str">
            <v>ราชบุรี</v>
          </cell>
          <cell r="C55">
            <v>1405</v>
          </cell>
          <cell r="E55">
            <v>182</v>
          </cell>
          <cell r="F55">
            <v>165</v>
          </cell>
          <cell r="G55">
            <v>218</v>
          </cell>
          <cell r="H55">
            <v>195</v>
          </cell>
          <cell r="I55">
            <v>207</v>
          </cell>
          <cell r="J55">
            <v>224</v>
          </cell>
          <cell r="K55">
            <v>163</v>
          </cell>
          <cell r="L55">
            <v>51</v>
          </cell>
        </row>
        <row r="56">
          <cell r="A56" t="str">
            <v>71</v>
          </cell>
          <cell r="B56" t="str">
            <v>กาญจนบุรี</v>
          </cell>
          <cell r="C56">
            <v>1673</v>
          </cell>
          <cell r="E56">
            <v>211</v>
          </cell>
          <cell r="F56">
            <v>211</v>
          </cell>
          <cell r="G56">
            <v>212</v>
          </cell>
          <cell r="H56">
            <v>255</v>
          </cell>
          <cell r="I56">
            <v>215</v>
          </cell>
          <cell r="J56">
            <v>234</v>
          </cell>
          <cell r="K56">
            <v>159</v>
          </cell>
          <cell r="L56">
            <v>176</v>
          </cell>
          <cell r="M56">
            <v>0</v>
          </cell>
        </row>
        <row r="57">
          <cell r="A57" t="str">
            <v>72</v>
          </cell>
          <cell r="B57" t="str">
            <v>สุพรรณบุรี</v>
          </cell>
          <cell r="C57">
            <v>652</v>
          </cell>
          <cell r="E57">
            <v>51</v>
          </cell>
          <cell r="F57">
            <v>68</v>
          </cell>
          <cell r="G57">
            <v>90</v>
          </cell>
          <cell r="H57">
            <v>69</v>
          </cell>
          <cell r="I57">
            <v>59</v>
          </cell>
          <cell r="J57">
            <v>86</v>
          </cell>
          <cell r="K57">
            <v>90</v>
          </cell>
          <cell r="L57">
            <v>64</v>
          </cell>
          <cell r="M57">
            <v>50</v>
          </cell>
          <cell r="N57">
            <v>25</v>
          </cell>
        </row>
        <row r="58">
          <cell r="A58" t="str">
            <v>73</v>
          </cell>
          <cell r="B58" t="str">
            <v>นครปฐม</v>
          </cell>
          <cell r="C58">
            <v>645</v>
          </cell>
          <cell r="E58">
            <v>91</v>
          </cell>
          <cell r="F58">
            <v>71</v>
          </cell>
          <cell r="G58">
            <v>59</v>
          </cell>
          <cell r="H58">
            <v>87</v>
          </cell>
          <cell r="I58">
            <v>76</v>
          </cell>
          <cell r="J58">
            <v>74</v>
          </cell>
          <cell r="K58">
            <v>60</v>
          </cell>
          <cell r="L58">
            <v>66</v>
          </cell>
          <cell r="M58">
            <v>52</v>
          </cell>
          <cell r="N58">
            <v>9</v>
          </cell>
        </row>
        <row r="59">
          <cell r="A59" t="str">
            <v>74</v>
          </cell>
          <cell r="B59" t="str">
            <v>สมุทรสาคร</v>
          </cell>
          <cell r="C59">
            <v>848</v>
          </cell>
          <cell r="E59">
            <v>78</v>
          </cell>
          <cell r="F59">
            <v>66</v>
          </cell>
          <cell r="G59">
            <v>80</v>
          </cell>
          <cell r="H59">
            <v>93</v>
          </cell>
          <cell r="I59">
            <v>86</v>
          </cell>
          <cell r="J59">
            <v>119</v>
          </cell>
          <cell r="K59">
            <v>120</v>
          </cell>
          <cell r="L59">
            <v>85</v>
          </cell>
          <cell r="M59">
            <v>103</v>
          </cell>
          <cell r="N59">
            <v>18</v>
          </cell>
        </row>
        <row r="60">
          <cell r="A60" t="str">
            <v>75</v>
          </cell>
          <cell r="B60" t="str">
            <v>สมุทรสงคราม</v>
          </cell>
          <cell r="C60">
            <v>186</v>
          </cell>
          <cell r="E60">
            <v>29</v>
          </cell>
          <cell r="F60">
            <v>24</v>
          </cell>
          <cell r="G60">
            <v>17</v>
          </cell>
          <cell r="H60">
            <v>17</v>
          </cell>
          <cell r="I60">
            <v>18</v>
          </cell>
          <cell r="J60">
            <v>28</v>
          </cell>
          <cell r="K60">
            <v>24</v>
          </cell>
          <cell r="L60">
            <v>18</v>
          </cell>
          <cell r="M60">
            <v>11</v>
          </cell>
        </row>
        <row r="61">
          <cell r="A61" t="str">
            <v>76</v>
          </cell>
          <cell r="B61" t="str">
            <v>เพชรบุรี</v>
          </cell>
          <cell r="C61">
            <v>1193</v>
          </cell>
          <cell r="E61">
            <v>100</v>
          </cell>
          <cell r="F61">
            <v>148</v>
          </cell>
          <cell r="G61">
            <v>154</v>
          </cell>
          <cell r="H61">
            <v>173</v>
          </cell>
          <cell r="I61">
            <v>147</v>
          </cell>
          <cell r="J61">
            <v>140</v>
          </cell>
          <cell r="K61">
            <v>98</v>
          </cell>
          <cell r="L61">
            <v>92</v>
          </cell>
          <cell r="M61">
            <v>118</v>
          </cell>
          <cell r="N61">
            <v>23</v>
          </cell>
        </row>
        <row r="62">
          <cell r="A62" t="str">
            <v>77</v>
          </cell>
          <cell r="B62" t="str">
            <v>ประจวบคีรีขันธ์</v>
          </cell>
          <cell r="C62">
            <v>2326</v>
          </cell>
          <cell r="E62">
            <v>209</v>
          </cell>
          <cell r="F62">
            <v>221</v>
          </cell>
          <cell r="G62">
            <v>286</v>
          </cell>
          <cell r="H62">
            <v>322</v>
          </cell>
          <cell r="I62">
            <v>310</v>
          </cell>
          <cell r="J62">
            <v>351</v>
          </cell>
          <cell r="K62">
            <v>307</v>
          </cell>
          <cell r="L62">
            <v>308</v>
          </cell>
          <cell r="M62">
            <v>12</v>
          </cell>
        </row>
        <row r="63">
          <cell r="A63" t="str">
            <v>80</v>
          </cell>
          <cell r="B63" t="str">
            <v>นครศรีธรรมราช</v>
          </cell>
          <cell r="C63">
            <v>550</v>
          </cell>
          <cell r="E63">
            <v>83</v>
          </cell>
          <cell r="F63">
            <v>70</v>
          </cell>
          <cell r="G63">
            <v>67</v>
          </cell>
          <cell r="H63">
            <v>81</v>
          </cell>
          <cell r="I63">
            <v>95</v>
          </cell>
          <cell r="J63">
            <v>61</v>
          </cell>
          <cell r="K63">
            <v>82</v>
          </cell>
          <cell r="L63">
            <v>11</v>
          </cell>
        </row>
        <row r="64">
          <cell r="A64" t="str">
            <v>81</v>
          </cell>
          <cell r="B64" t="str">
            <v>กระบี่</v>
          </cell>
          <cell r="C64">
            <v>726</v>
          </cell>
          <cell r="E64">
            <v>87</v>
          </cell>
          <cell r="F64">
            <v>101</v>
          </cell>
          <cell r="G64">
            <v>121</v>
          </cell>
          <cell r="H64">
            <v>160</v>
          </cell>
          <cell r="I64">
            <v>105</v>
          </cell>
          <cell r="J64">
            <v>73</v>
          </cell>
          <cell r="K64">
            <v>40</v>
          </cell>
          <cell r="L64">
            <v>39</v>
          </cell>
        </row>
        <row r="65">
          <cell r="A65" t="str">
            <v>82</v>
          </cell>
          <cell r="B65" t="str">
            <v>พังงา</v>
          </cell>
          <cell r="C65">
            <v>269</v>
          </cell>
          <cell r="E65">
            <v>29</v>
          </cell>
          <cell r="F65">
            <v>32</v>
          </cell>
          <cell r="G65">
            <v>38</v>
          </cell>
          <cell r="H65">
            <v>33</v>
          </cell>
          <cell r="I65">
            <v>36</v>
          </cell>
          <cell r="J65">
            <v>42</v>
          </cell>
          <cell r="K65">
            <v>37</v>
          </cell>
          <cell r="L65">
            <v>12</v>
          </cell>
          <cell r="M65">
            <v>10</v>
          </cell>
        </row>
        <row r="66">
          <cell r="A66" t="str">
            <v>83</v>
          </cell>
          <cell r="B66" t="str">
            <v>ภูเก็ต</v>
          </cell>
          <cell r="C66">
            <v>333</v>
          </cell>
          <cell r="E66">
            <v>8</v>
          </cell>
          <cell r="F66">
            <v>8</v>
          </cell>
          <cell r="G66">
            <v>20</v>
          </cell>
          <cell r="H66">
            <v>57</v>
          </cell>
          <cell r="I66">
            <v>88</v>
          </cell>
          <cell r="J66">
            <v>65</v>
          </cell>
          <cell r="K66">
            <v>50</v>
          </cell>
          <cell r="L66">
            <v>37</v>
          </cell>
        </row>
        <row r="67">
          <cell r="A67" t="str">
            <v>84</v>
          </cell>
          <cell r="B67" t="str">
            <v>สุราษฎร์ธานี</v>
          </cell>
          <cell r="C67">
            <v>527</v>
          </cell>
          <cell r="E67">
            <v>48</v>
          </cell>
          <cell r="F67">
            <v>61</v>
          </cell>
          <cell r="G67">
            <v>65</v>
          </cell>
          <cell r="H67">
            <v>74</v>
          </cell>
          <cell r="I67">
            <v>57</v>
          </cell>
          <cell r="J67">
            <v>76</v>
          </cell>
          <cell r="K67">
            <v>63</v>
          </cell>
          <cell r="L67">
            <v>56</v>
          </cell>
          <cell r="M67">
            <v>27</v>
          </cell>
        </row>
        <row r="68">
          <cell r="A68" t="str">
            <v>85</v>
          </cell>
          <cell r="B68" t="str">
            <v>ระนอง</v>
          </cell>
          <cell r="C68">
            <v>252</v>
          </cell>
          <cell r="E68">
            <v>24</v>
          </cell>
          <cell r="F68">
            <v>30</v>
          </cell>
          <cell r="G68">
            <v>33</v>
          </cell>
          <cell r="H68">
            <v>40</v>
          </cell>
          <cell r="I68">
            <v>35</v>
          </cell>
          <cell r="J68">
            <v>30</v>
          </cell>
          <cell r="K68">
            <v>35</v>
          </cell>
          <cell r="L68">
            <v>25</v>
          </cell>
        </row>
        <row r="69">
          <cell r="A69" t="str">
            <v>86</v>
          </cell>
          <cell r="B69" t="str">
            <v>ชุมพร</v>
          </cell>
          <cell r="C69">
            <v>539</v>
          </cell>
          <cell r="D69">
            <v>0</v>
          </cell>
          <cell r="E69">
            <v>46</v>
          </cell>
          <cell r="F69">
            <v>53</v>
          </cell>
          <cell r="G69">
            <v>59</v>
          </cell>
          <cell r="H69">
            <v>70</v>
          </cell>
          <cell r="I69">
            <v>43</v>
          </cell>
          <cell r="J69">
            <v>55</v>
          </cell>
          <cell r="K69">
            <v>79</v>
          </cell>
          <cell r="L69">
            <v>46</v>
          </cell>
          <cell r="M69">
            <v>60</v>
          </cell>
          <cell r="N69">
            <v>28</v>
          </cell>
        </row>
        <row r="70">
          <cell r="A70" t="str">
            <v>90</v>
          </cell>
          <cell r="B70" t="str">
            <v>สงขลา</v>
          </cell>
          <cell r="C70">
            <v>670</v>
          </cell>
          <cell r="E70">
            <v>97</v>
          </cell>
          <cell r="F70">
            <v>110</v>
          </cell>
          <cell r="G70">
            <v>72</v>
          </cell>
          <cell r="H70">
            <v>94</v>
          </cell>
          <cell r="I70">
            <v>89</v>
          </cell>
          <cell r="J70">
            <v>82</v>
          </cell>
          <cell r="K70">
            <v>64</v>
          </cell>
          <cell r="L70">
            <v>55</v>
          </cell>
          <cell r="M70">
            <v>6</v>
          </cell>
          <cell r="N70">
            <v>1</v>
          </cell>
        </row>
        <row r="71">
          <cell r="A71" t="str">
            <v>91</v>
          </cell>
          <cell r="B71" t="str">
            <v>สตูล</v>
          </cell>
          <cell r="C71">
            <v>68</v>
          </cell>
          <cell r="E71">
            <v>14</v>
          </cell>
          <cell r="G71">
            <v>2</v>
          </cell>
          <cell r="H71">
            <v>6</v>
          </cell>
          <cell r="I71">
            <v>29</v>
          </cell>
          <cell r="J71">
            <v>1</v>
          </cell>
          <cell r="K71">
            <v>16</v>
          </cell>
        </row>
        <row r="72">
          <cell r="A72" t="str">
            <v>92</v>
          </cell>
          <cell r="B72" t="str">
            <v>ตรัง</v>
          </cell>
          <cell r="C72">
            <v>438</v>
          </cell>
          <cell r="E72">
            <v>0</v>
          </cell>
          <cell r="F72">
            <v>22</v>
          </cell>
          <cell r="G72">
            <v>47</v>
          </cell>
          <cell r="H72">
            <v>48</v>
          </cell>
          <cell r="I72">
            <v>60</v>
          </cell>
          <cell r="J72">
            <v>55</v>
          </cell>
          <cell r="K72">
            <v>82</v>
          </cell>
          <cell r="L72">
            <v>66</v>
          </cell>
          <cell r="M72">
            <v>58</v>
          </cell>
        </row>
        <row r="73">
          <cell r="A73" t="str">
            <v>93</v>
          </cell>
          <cell r="B73" t="str">
            <v>พัทลุง</v>
          </cell>
          <cell r="C73">
            <v>3</v>
          </cell>
          <cell r="E73">
            <v>0</v>
          </cell>
          <cell r="F73">
            <v>1</v>
          </cell>
          <cell r="G73">
            <v>1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 t="str">
            <v>94</v>
          </cell>
          <cell r="B74" t="str">
            <v>ปัตตานี</v>
          </cell>
          <cell r="C74">
            <v>141</v>
          </cell>
          <cell r="E74">
            <v>14</v>
          </cell>
          <cell r="F74">
            <v>7</v>
          </cell>
          <cell r="G74">
            <v>14</v>
          </cell>
          <cell r="H74">
            <v>21</v>
          </cell>
          <cell r="I74">
            <v>21</v>
          </cell>
          <cell r="J74">
            <v>27</v>
          </cell>
          <cell r="K74">
            <v>17</v>
          </cell>
          <cell r="L74">
            <v>12</v>
          </cell>
          <cell r="M74">
            <v>8</v>
          </cell>
        </row>
        <row r="75">
          <cell r="A75" t="str">
            <v>95</v>
          </cell>
          <cell r="B75" t="str">
            <v>ยะลา</v>
          </cell>
          <cell r="C75">
            <v>481</v>
          </cell>
          <cell r="E75">
            <v>70</v>
          </cell>
          <cell r="F75">
            <v>68</v>
          </cell>
          <cell r="G75">
            <v>58</v>
          </cell>
          <cell r="H75">
            <v>68</v>
          </cell>
          <cell r="I75">
            <v>51</v>
          </cell>
          <cell r="J75">
            <v>50</v>
          </cell>
          <cell r="K75">
            <v>54</v>
          </cell>
          <cell r="L75">
            <v>53</v>
          </cell>
          <cell r="M75">
            <v>9</v>
          </cell>
        </row>
        <row r="76">
          <cell r="A76" t="str">
            <v>96</v>
          </cell>
          <cell r="B76" t="str">
            <v>นราธิวาส</v>
          </cell>
          <cell r="C76">
            <v>125</v>
          </cell>
          <cell r="E76">
            <v>15</v>
          </cell>
          <cell r="F76">
            <v>16</v>
          </cell>
          <cell r="G76">
            <v>19</v>
          </cell>
          <cell r="H76">
            <v>20</v>
          </cell>
          <cell r="I76">
            <v>12</v>
          </cell>
          <cell r="J76">
            <v>20</v>
          </cell>
          <cell r="K76">
            <v>11</v>
          </cell>
          <cell r="L76">
            <v>12</v>
          </cell>
        </row>
        <row r="77">
          <cell r="A77" t="str">
            <v>97</v>
          </cell>
          <cell r="B77" t="str">
            <v>กรุงเทพมหานคร2</v>
          </cell>
          <cell r="C77">
            <v>2379</v>
          </cell>
          <cell r="E77">
            <v>406</v>
          </cell>
          <cell r="F77">
            <v>350</v>
          </cell>
          <cell r="G77">
            <v>370</v>
          </cell>
          <cell r="H77">
            <v>391</v>
          </cell>
          <cell r="I77">
            <v>307</v>
          </cell>
          <cell r="J77">
            <v>277</v>
          </cell>
          <cell r="K77">
            <v>195</v>
          </cell>
          <cell r="L77">
            <v>83</v>
          </cell>
        </row>
      </sheetData>
      <sheetData sheetId="4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  <cell r="O1" t="str">
            <v>8</v>
          </cell>
          <cell r="P1" t="str">
            <v>9</v>
          </cell>
        </row>
        <row r="2">
          <cell r="A2" t="str">
            <v>10</v>
          </cell>
          <cell r="B2" t="str">
            <v>กรุงเทพมหานคร</v>
          </cell>
          <cell r="C2">
            <v>1591</v>
          </cell>
          <cell r="E2">
            <v>133400</v>
          </cell>
          <cell r="F2">
            <v>120600</v>
          </cell>
          <cell r="G2">
            <v>131200</v>
          </cell>
          <cell r="H2">
            <v>111400</v>
          </cell>
          <cell r="I2">
            <v>101000</v>
          </cell>
          <cell r="J2">
            <v>104600</v>
          </cell>
          <cell r="K2">
            <v>107000</v>
          </cell>
          <cell r="L2">
            <v>118800</v>
          </cell>
          <cell r="M2">
            <v>141200</v>
          </cell>
          <cell r="N2">
            <v>142700</v>
          </cell>
          <cell r="O2">
            <v>157000</v>
          </cell>
          <cell r="P2">
            <v>174600</v>
          </cell>
        </row>
        <row r="3">
          <cell r="A3" t="str">
            <v>11</v>
          </cell>
          <cell r="B3" t="str">
            <v>สมุทรปราการ</v>
          </cell>
          <cell r="C3">
            <v>833</v>
          </cell>
          <cell r="I3">
            <v>1000</v>
          </cell>
          <cell r="J3">
            <v>128600</v>
          </cell>
          <cell r="K3">
            <v>94600</v>
          </cell>
          <cell r="L3">
            <v>104800</v>
          </cell>
          <cell r="M3">
            <v>78600</v>
          </cell>
          <cell r="N3">
            <v>94800</v>
          </cell>
          <cell r="O3">
            <v>109800</v>
          </cell>
          <cell r="P3">
            <v>92600</v>
          </cell>
        </row>
        <row r="4">
          <cell r="A4" t="str">
            <v>12</v>
          </cell>
          <cell r="B4" t="str">
            <v>นนทบุรี</v>
          </cell>
          <cell r="C4">
            <v>1613</v>
          </cell>
          <cell r="E4">
            <v>125400</v>
          </cell>
          <cell r="F4">
            <v>116200</v>
          </cell>
          <cell r="G4">
            <v>146200</v>
          </cell>
          <cell r="H4">
            <v>137800</v>
          </cell>
          <cell r="I4">
            <v>94000</v>
          </cell>
          <cell r="J4">
            <v>117400</v>
          </cell>
          <cell r="K4">
            <v>141000</v>
          </cell>
          <cell r="L4">
            <v>134400</v>
          </cell>
          <cell r="M4">
            <v>113200</v>
          </cell>
          <cell r="N4">
            <v>126200</v>
          </cell>
          <cell r="O4">
            <v>114400</v>
          </cell>
          <cell r="P4">
            <v>176200</v>
          </cell>
        </row>
        <row r="5">
          <cell r="A5" t="str">
            <v>13</v>
          </cell>
          <cell r="B5" t="str">
            <v>ปทุมธานี</v>
          </cell>
          <cell r="C5">
            <v>944</v>
          </cell>
          <cell r="E5">
            <v>63000</v>
          </cell>
          <cell r="F5">
            <v>84000</v>
          </cell>
          <cell r="G5">
            <v>85800</v>
          </cell>
          <cell r="H5">
            <v>88000</v>
          </cell>
          <cell r="I5">
            <v>92000</v>
          </cell>
          <cell r="J5">
            <v>76000</v>
          </cell>
          <cell r="K5">
            <v>86000</v>
          </cell>
          <cell r="L5">
            <v>55000</v>
          </cell>
          <cell r="M5">
            <v>84000</v>
          </cell>
          <cell r="N5">
            <v>75000</v>
          </cell>
          <cell r="O5">
            <v>85000</v>
          </cell>
          <cell r="P5">
            <v>70000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1336</v>
          </cell>
          <cell r="E6">
            <v>84800</v>
          </cell>
          <cell r="F6">
            <v>92400</v>
          </cell>
          <cell r="G6">
            <v>103000</v>
          </cell>
          <cell r="H6">
            <v>80600</v>
          </cell>
          <cell r="I6">
            <v>91400</v>
          </cell>
          <cell r="J6">
            <v>116550</v>
          </cell>
          <cell r="K6">
            <v>91900</v>
          </cell>
          <cell r="L6">
            <v>109400</v>
          </cell>
          <cell r="M6">
            <v>110000</v>
          </cell>
          <cell r="N6">
            <v>136800</v>
          </cell>
          <cell r="O6">
            <v>124600</v>
          </cell>
          <cell r="P6">
            <v>120000</v>
          </cell>
        </row>
        <row r="7">
          <cell r="A7" t="str">
            <v>15</v>
          </cell>
          <cell r="B7" t="str">
            <v>อ่างทอง</v>
          </cell>
          <cell r="C7">
            <v>460</v>
          </cell>
          <cell r="E7">
            <v>9000</v>
          </cell>
          <cell r="F7">
            <v>25000</v>
          </cell>
          <cell r="G7">
            <v>29000</v>
          </cell>
          <cell r="H7">
            <v>52000</v>
          </cell>
          <cell r="I7">
            <v>43000</v>
          </cell>
          <cell r="J7">
            <v>49000</v>
          </cell>
          <cell r="K7">
            <v>29000</v>
          </cell>
          <cell r="L7">
            <v>33000</v>
          </cell>
          <cell r="M7">
            <v>44000</v>
          </cell>
          <cell r="N7">
            <v>60200</v>
          </cell>
          <cell r="O7">
            <v>50000</v>
          </cell>
          <cell r="P7">
            <v>35350</v>
          </cell>
        </row>
        <row r="8">
          <cell r="A8" t="str">
            <v>16</v>
          </cell>
          <cell r="B8" t="str">
            <v>ลพบุรี</v>
          </cell>
          <cell r="C8">
            <v>469</v>
          </cell>
          <cell r="E8">
            <v>10500</v>
          </cell>
          <cell r="F8">
            <v>13000</v>
          </cell>
          <cell r="G8">
            <v>21200</v>
          </cell>
          <cell r="H8">
            <v>48400</v>
          </cell>
          <cell r="I8">
            <v>34800</v>
          </cell>
          <cell r="J8">
            <v>43600</v>
          </cell>
          <cell r="K8">
            <v>45800</v>
          </cell>
          <cell r="L8">
            <v>40000</v>
          </cell>
          <cell r="M8">
            <v>40400</v>
          </cell>
          <cell r="N8">
            <v>39600</v>
          </cell>
          <cell r="O8">
            <v>47000</v>
          </cell>
          <cell r="P8">
            <v>39000</v>
          </cell>
        </row>
        <row r="9">
          <cell r="A9" t="str">
            <v>17</v>
          </cell>
          <cell r="B9" t="str">
            <v>สิงห์บุรี</v>
          </cell>
          <cell r="C9">
            <v>161</v>
          </cell>
          <cell r="E9">
            <v>1000</v>
          </cell>
          <cell r="H9">
            <v>1000</v>
          </cell>
          <cell r="I9">
            <v>7000</v>
          </cell>
          <cell r="J9">
            <v>12000</v>
          </cell>
          <cell r="K9">
            <v>25350</v>
          </cell>
          <cell r="L9">
            <v>21000</v>
          </cell>
          <cell r="M9">
            <v>17000</v>
          </cell>
          <cell r="N9">
            <v>37000</v>
          </cell>
          <cell r="O9">
            <v>23000</v>
          </cell>
          <cell r="P9">
            <v>16000</v>
          </cell>
        </row>
        <row r="10">
          <cell r="A10" t="str">
            <v>18</v>
          </cell>
          <cell r="B10" t="str">
            <v>ชัยนาท</v>
          </cell>
          <cell r="C10">
            <v>439</v>
          </cell>
          <cell r="E10">
            <v>13000</v>
          </cell>
          <cell r="F10">
            <v>15600</v>
          </cell>
          <cell r="G10">
            <v>41600</v>
          </cell>
          <cell r="H10">
            <v>24000</v>
          </cell>
          <cell r="I10">
            <v>33800</v>
          </cell>
          <cell r="J10">
            <v>32200</v>
          </cell>
          <cell r="K10">
            <v>32900</v>
          </cell>
          <cell r="L10">
            <v>27200</v>
          </cell>
          <cell r="M10">
            <v>29800</v>
          </cell>
          <cell r="N10">
            <v>33600</v>
          </cell>
          <cell r="O10">
            <v>51600</v>
          </cell>
          <cell r="P10">
            <v>43000</v>
          </cell>
        </row>
        <row r="11">
          <cell r="A11" t="str">
            <v>19</v>
          </cell>
          <cell r="B11" t="str">
            <v>สระบุรี</v>
          </cell>
          <cell r="C11">
            <v>0</v>
          </cell>
        </row>
        <row r="12">
          <cell r="A12" t="str">
            <v>20</v>
          </cell>
          <cell r="B12" t="str">
            <v>ชลบุรี</v>
          </cell>
          <cell r="C12">
            <v>0</v>
          </cell>
        </row>
        <row r="13">
          <cell r="A13" t="str">
            <v>21</v>
          </cell>
          <cell r="B13" t="str">
            <v>ระยอง</v>
          </cell>
          <cell r="C13">
            <v>152</v>
          </cell>
          <cell r="F13">
            <v>7200</v>
          </cell>
          <cell r="G13">
            <v>13600</v>
          </cell>
          <cell r="H13">
            <v>7200</v>
          </cell>
          <cell r="I13">
            <v>10600</v>
          </cell>
          <cell r="J13">
            <v>12200</v>
          </cell>
          <cell r="K13">
            <v>9600</v>
          </cell>
          <cell r="L13">
            <v>20600</v>
          </cell>
          <cell r="M13">
            <v>7600</v>
          </cell>
          <cell r="N13">
            <v>12200</v>
          </cell>
          <cell r="O13">
            <v>14800</v>
          </cell>
          <cell r="P13">
            <v>17000</v>
          </cell>
        </row>
        <row r="14">
          <cell r="A14" t="str">
            <v>22</v>
          </cell>
          <cell r="B14" t="str">
            <v>จันทบุรี</v>
          </cell>
          <cell r="C14">
            <v>322</v>
          </cell>
          <cell r="E14">
            <v>5000</v>
          </cell>
          <cell r="F14">
            <v>4000</v>
          </cell>
          <cell r="G14">
            <v>11300</v>
          </cell>
          <cell r="H14">
            <v>26500</v>
          </cell>
          <cell r="I14">
            <v>28800</v>
          </cell>
          <cell r="J14">
            <v>36800</v>
          </cell>
          <cell r="K14">
            <v>32100</v>
          </cell>
          <cell r="L14">
            <v>39500</v>
          </cell>
          <cell r="M14">
            <v>38600</v>
          </cell>
          <cell r="N14">
            <v>25800</v>
          </cell>
          <cell r="O14">
            <v>35800</v>
          </cell>
          <cell r="P14">
            <v>32000</v>
          </cell>
        </row>
        <row r="15">
          <cell r="A15" t="str">
            <v>23</v>
          </cell>
          <cell r="B15" t="str">
            <v>ตราด</v>
          </cell>
          <cell r="C15">
            <v>246</v>
          </cell>
          <cell r="E15">
            <v>15000</v>
          </cell>
          <cell r="F15">
            <v>18600</v>
          </cell>
          <cell r="G15">
            <v>13200</v>
          </cell>
          <cell r="H15">
            <v>23000</v>
          </cell>
          <cell r="I15">
            <v>13200</v>
          </cell>
          <cell r="J15">
            <v>28000</v>
          </cell>
          <cell r="K15">
            <v>25000</v>
          </cell>
          <cell r="L15">
            <v>21000</v>
          </cell>
          <cell r="M15">
            <v>20000</v>
          </cell>
          <cell r="N15">
            <v>23000</v>
          </cell>
          <cell r="O15">
            <v>20000</v>
          </cell>
          <cell r="P15">
            <v>24000</v>
          </cell>
        </row>
        <row r="16">
          <cell r="A16" t="str">
            <v>24</v>
          </cell>
          <cell r="B16" t="str">
            <v>ฉะเชิงเทรา</v>
          </cell>
          <cell r="C16">
            <v>215</v>
          </cell>
          <cell r="L16">
            <v>1000</v>
          </cell>
          <cell r="M16">
            <v>3000</v>
          </cell>
          <cell r="N16">
            <v>46000</v>
          </cell>
          <cell r="O16">
            <v>78000</v>
          </cell>
          <cell r="P16">
            <v>87000</v>
          </cell>
        </row>
        <row r="17">
          <cell r="A17" t="str">
            <v>25</v>
          </cell>
          <cell r="B17" t="str">
            <v>ปราจีนบุรี</v>
          </cell>
          <cell r="C17">
            <v>72</v>
          </cell>
          <cell r="L17">
            <v>9000</v>
          </cell>
          <cell r="M17">
            <v>16600</v>
          </cell>
          <cell r="N17">
            <v>17800</v>
          </cell>
          <cell r="O17">
            <v>26800</v>
          </cell>
        </row>
        <row r="18">
          <cell r="A18" t="str">
            <v>26</v>
          </cell>
          <cell r="B18" t="str">
            <v>นครนายก</v>
          </cell>
          <cell r="C18">
            <v>198</v>
          </cell>
          <cell r="E18">
            <v>8300</v>
          </cell>
          <cell r="F18">
            <v>11000</v>
          </cell>
          <cell r="G18">
            <v>15200</v>
          </cell>
          <cell r="H18">
            <v>9400</v>
          </cell>
          <cell r="I18">
            <v>12000</v>
          </cell>
          <cell r="J18">
            <v>14200</v>
          </cell>
          <cell r="K18">
            <v>13200</v>
          </cell>
          <cell r="L18">
            <v>23000</v>
          </cell>
          <cell r="M18">
            <v>22000</v>
          </cell>
          <cell r="N18">
            <v>16400</v>
          </cell>
          <cell r="O18">
            <v>19000</v>
          </cell>
          <cell r="P18">
            <v>24400</v>
          </cell>
        </row>
        <row r="19">
          <cell r="A19" t="str">
            <v>27</v>
          </cell>
          <cell r="B19" t="str">
            <v>สระแก้ว</v>
          </cell>
          <cell r="C19">
            <v>192</v>
          </cell>
          <cell r="E19">
            <v>3000</v>
          </cell>
          <cell r="F19">
            <v>7000</v>
          </cell>
          <cell r="G19">
            <v>19200</v>
          </cell>
          <cell r="H19">
            <v>16000</v>
          </cell>
          <cell r="I19">
            <v>14800</v>
          </cell>
          <cell r="J19">
            <v>11000</v>
          </cell>
          <cell r="K19">
            <v>19400</v>
          </cell>
          <cell r="L19">
            <v>8200</v>
          </cell>
          <cell r="M19">
            <v>5200</v>
          </cell>
          <cell r="N19">
            <v>13800</v>
          </cell>
          <cell r="O19">
            <v>20600</v>
          </cell>
          <cell r="P19">
            <v>38550</v>
          </cell>
        </row>
        <row r="20">
          <cell r="A20" t="str">
            <v>30</v>
          </cell>
          <cell r="B20" t="str">
            <v>นครราชสีมา</v>
          </cell>
          <cell r="C20">
            <v>5637</v>
          </cell>
          <cell r="F20">
            <v>1000</v>
          </cell>
          <cell r="G20">
            <v>19000</v>
          </cell>
          <cell r="H20">
            <v>192000</v>
          </cell>
          <cell r="I20">
            <v>438800</v>
          </cell>
          <cell r="J20">
            <v>671800</v>
          </cell>
          <cell r="K20">
            <v>591000</v>
          </cell>
          <cell r="L20">
            <v>562500</v>
          </cell>
          <cell r="M20">
            <v>601400</v>
          </cell>
          <cell r="N20">
            <v>785200</v>
          </cell>
          <cell r="O20">
            <v>825400</v>
          </cell>
          <cell r="P20">
            <v>847650</v>
          </cell>
        </row>
        <row r="21">
          <cell r="A21" t="str">
            <v>31</v>
          </cell>
          <cell r="B21" t="str">
            <v>บุรีรัมย์</v>
          </cell>
          <cell r="C21">
            <v>2141</v>
          </cell>
          <cell r="E21">
            <v>95000</v>
          </cell>
          <cell r="F21">
            <v>83800</v>
          </cell>
          <cell r="G21">
            <v>119000</v>
          </cell>
          <cell r="H21">
            <v>126000</v>
          </cell>
          <cell r="I21">
            <v>95200</v>
          </cell>
          <cell r="J21">
            <v>151600</v>
          </cell>
          <cell r="K21">
            <v>217200</v>
          </cell>
          <cell r="L21">
            <v>183400</v>
          </cell>
          <cell r="M21">
            <v>196200</v>
          </cell>
          <cell r="N21">
            <v>224200</v>
          </cell>
          <cell r="O21">
            <v>264600</v>
          </cell>
          <cell r="P21">
            <v>295800</v>
          </cell>
        </row>
        <row r="22">
          <cell r="A22" t="str">
            <v>32</v>
          </cell>
          <cell r="B22" t="str">
            <v>สุรินทร์</v>
          </cell>
          <cell r="C22">
            <v>1582</v>
          </cell>
          <cell r="F22">
            <v>3000</v>
          </cell>
          <cell r="G22">
            <v>1500</v>
          </cell>
          <cell r="H22">
            <v>8000</v>
          </cell>
          <cell r="I22">
            <v>19900</v>
          </cell>
          <cell r="J22">
            <v>73000</v>
          </cell>
          <cell r="K22">
            <v>209350</v>
          </cell>
          <cell r="L22">
            <v>199000</v>
          </cell>
          <cell r="M22">
            <v>224300</v>
          </cell>
          <cell r="N22">
            <v>248300</v>
          </cell>
          <cell r="O22">
            <v>265000</v>
          </cell>
          <cell r="P22">
            <v>322500</v>
          </cell>
        </row>
        <row r="23">
          <cell r="A23" t="str">
            <v>33</v>
          </cell>
          <cell r="B23" t="str">
            <v>ศรีสะเกษ</v>
          </cell>
          <cell r="C23">
            <v>1163</v>
          </cell>
          <cell r="E23">
            <v>85400</v>
          </cell>
          <cell r="F23">
            <v>75600</v>
          </cell>
          <cell r="G23">
            <v>57800</v>
          </cell>
          <cell r="H23">
            <v>81000</v>
          </cell>
          <cell r="I23">
            <v>60350</v>
          </cell>
          <cell r="J23">
            <v>69400</v>
          </cell>
          <cell r="K23">
            <v>99800</v>
          </cell>
          <cell r="L23">
            <v>89400</v>
          </cell>
          <cell r="M23">
            <v>107000</v>
          </cell>
          <cell r="N23">
            <v>120400</v>
          </cell>
          <cell r="O23">
            <v>151550</v>
          </cell>
          <cell r="P23">
            <v>142100</v>
          </cell>
        </row>
        <row r="24">
          <cell r="A24" t="str">
            <v>34</v>
          </cell>
          <cell r="B24" t="str">
            <v>อุบลราชธานี</v>
          </cell>
          <cell r="C24">
            <v>3242</v>
          </cell>
          <cell r="G24">
            <v>157700</v>
          </cell>
          <cell r="H24">
            <v>309000</v>
          </cell>
          <cell r="I24">
            <v>234200</v>
          </cell>
          <cell r="J24">
            <v>286000</v>
          </cell>
          <cell r="K24">
            <v>356100</v>
          </cell>
          <cell r="L24">
            <v>280400</v>
          </cell>
          <cell r="M24">
            <v>321700</v>
          </cell>
          <cell r="N24">
            <v>335500</v>
          </cell>
          <cell r="O24">
            <v>354200</v>
          </cell>
          <cell r="P24">
            <v>515600</v>
          </cell>
        </row>
        <row r="25">
          <cell r="A25" t="str">
            <v>35</v>
          </cell>
          <cell r="B25" t="str">
            <v>ยโสธร</v>
          </cell>
          <cell r="C25">
            <v>548</v>
          </cell>
          <cell r="J25">
            <v>9000</v>
          </cell>
          <cell r="K25">
            <v>41200</v>
          </cell>
          <cell r="L25">
            <v>79000</v>
          </cell>
          <cell r="M25">
            <v>92000</v>
          </cell>
          <cell r="N25">
            <v>89000</v>
          </cell>
          <cell r="O25">
            <v>112000</v>
          </cell>
          <cell r="P25">
            <v>124800</v>
          </cell>
        </row>
        <row r="26">
          <cell r="A26" t="str">
            <v>36</v>
          </cell>
          <cell r="B26" t="str">
            <v>ชัยภูมิ</v>
          </cell>
          <cell r="C26">
            <v>208</v>
          </cell>
          <cell r="J26">
            <v>4000</v>
          </cell>
          <cell r="K26">
            <v>20000</v>
          </cell>
          <cell r="L26">
            <v>17000</v>
          </cell>
          <cell r="M26">
            <v>26000</v>
          </cell>
          <cell r="N26">
            <v>33500</v>
          </cell>
          <cell r="O26">
            <v>49000</v>
          </cell>
          <cell r="P26">
            <v>56300</v>
          </cell>
        </row>
        <row r="27">
          <cell r="A27" t="str">
            <v>37</v>
          </cell>
          <cell r="B27" t="str">
            <v>อำนาจเจริญ</v>
          </cell>
          <cell r="C27">
            <v>239</v>
          </cell>
          <cell r="J27">
            <v>2000</v>
          </cell>
          <cell r="K27">
            <v>15000</v>
          </cell>
          <cell r="L27">
            <v>29000</v>
          </cell>
          <cell r="M27">
            <v>36200</v>
          </cell>
          <cell r="N27">
            <v>40000</v>
          </cell>
          <cell r="O27">
            <v>50200</v>
          </cell>
          <cell r="P27">
            <v>64200</v>
          </cell>
        </row>
        <row r="28">
          <cell r="A28" t="str">
            <v>39</v>
          </cell>
          <cell r="B28" t="str">
            <v>หนองบัวลำภู</v>
          </cell>
          <cell r="C28">
            <v>1198</v>
          </cell>
          <cell r="E28">
            <v>81300</v>
          </cell>
          <cell r="F28">
            <v>97350</v>
          </cell>
          <cell r="G28">
            <v>93000</v>
          </cell>
          <cell r="H28">
            <v>129400</v>
          </cell>
          <cell r="I28">
            <v>105400</v>
          </cell>
          <cell r="J28">
            <v>92800</v>
          </cell>
          <cell r="K28">
            <v>68000</v>
          </cell>
          <cell r="L28">
            <v>103000</v>
          </cell>
          <cell r="M28">
            <v>137200</v>
          </cell>
          <cell r="N28">
            <v>119000</v>
          </cell>
          <cell r="O28">
            <v>98000</v>
          </cell>
          <cell r="P28">
            <v>47600</v>
          </cell>
        </row>
        <row r="29">
          <cell r="A29" t="str">
            <v>40</v>
          </cell>
          <cell r="B29" t="str">
            <v>ขอนแก่น</v>
          </cell>
          <cell r="C29">
            <v>1815</v>
          </cell>
          <cell r="G29">
            <v>97200</v>
          </cell>
          <cell r="H29">
            <v>207400</v>
          </cell>
          <cell r="I29">
            <v>178600</v>
          </cell>
          <cell r="J29">
            <v>215700</v>
          </cell>
          <cell r="K29">
            <v>169000</v>
          </cell>
          <cell r="L29">
            <v>163800</v>
          </cell>
          <cell r="M29">
            <v>184100</v>
          </cell>
          <cell r="N29">
            <v>194600</v>
          </cell>
          <cell r="O29">
            <v>197600</v>
          </cell>
          <cell r="P29">
            <v>164000</v>
          </cell>
        </row>
        <row r="30">
          <cell r="A30" t="str">
            <v>41</v>
          </cell>
          <cell r="B30" t="str">
            <v>อุดรธานี</v>
          </cell>
          <cell r="C30">
            <v>2956</v>
          </cell>
          <cell r="E30">
            <v>68800</v>
          </cell>
          <cell r="F30">
            <v>98100</v>
          </cell>
          <cell r="G30">
            <v>170400</v>
          </cell>
          <cell r="H30">
            <v>179700</v>
          </cell>
          <cell r="I30">
            <v>210900</v>
          </cell>
          <cell r="J30">
            <v>178200</v>
          </cell>
          <cell r="K30">
            <v>171400</v>
          </cell>
          <cell r="L30">
            <v>180800</v>
          </cell>
          <cell r="M30">
            <v>176000</v>
          </cell>
          <cell r="N30">
            <v>204300</v>
          </cell>
          <cell r="O30">
            <v>270000</v>
          </cell>
          <cell r="P30">
            <v>174800</v>
          </cell>
        </row>
        <row r="31">
          <cell r="A31" t="str">
            <v>42</v>
          </cell>
          <cell r="B31" t="str">
            <v>เลย</v>
          </cell>
          <cell r="C31">
            <v>578</v>
          </cell>
          <cell r="E31">
            <v>18800</v>
          </cell>
          <cell r="F31">
            <v>25600</v>
          </cell>
          <cell r="G31">
            <v>60800</v>
          </cell>
          <cell r="H31">
            <v>49800</v>
          </cell>
          <cell r="I31">
            <v>36800</v>
          </cell>
          <cell r="J31">
            <v>39600</v>
          </cell>
          <cell r="K31">
            <v>38400</v>
          </cell>
          <cell r="L31">
            <v>51400</v>
          </cell>
          <cell r="M31">
            <v>51600</v>
          </cell>
          <cell r="N31">
            <v>51600</v>
          </cell>
          <cell r="O31">
            <v>51800</v>
          </cell>
          <cell r="P31">
            <v>71800</v>
          </cell>
        </row>
        <row r="32">
          <cell r="A32" t="str">
            <v>43</v>
          </cell>
          <cell r="B32" t="str">
            <v>หนองคาย</v>
          </cell>
          <cell r="C32">
            <v>2</v>
          </cell>
          <cell r="H32">
            <v>800</v>
          </cell>
          <cell r="N32">
            <v>1000</v>
          </cell>
        </row>
        <row r="33">
          <cell r="A33" t="str">
            <v>44</v>
          </cell>
          <cell r="B33" t="str">
            <v>มหาสารคาม</v>
          </cell>
          <cell r="C33">
            <v>0</v>
          </cell>
        </row>
        <row r="34">
          <cell r="A34" t="str">
            <v>45</v>
          </cell>
          <cell r="B34" t="str">
            <v>ร้อยเอ็ด</v>
          </cell>
          <cell r="C34">
            <v>2783</v>
          </cell>
          <cell r="E34">
            <v>111100</v>
          </cell>
          <cell r="F34">
            <v>133400</v>
          </cell>
          <cell r="G34">
            <v>227500</v>
          </cell>
          <cell r="H34">
            <v>250600</v>
          </cell>
          <cell r="I34">
            <v>220000</v>
          </cell>
          <cell r="J34">
            <v>185800</v>
          </cell>
          <cell r="K34">
            <v>212400</v>
          </cell>
          <cell r="L34">
            <v>227800</v>
          </cell>
          <cell r="M34">
            <v>229350</v>
          </cell>
          <cell r="N34">
            <v>209800</v>
          </cell>
          <cell r="O34">
            <v>199200</v>
          </cell>
          <cell r="P34">
            <v>205400</v>
          </cell>
        </row>
        <row r="35">
          <cell r="A35" t="str">
            <v>46</v>
          </cell>
          <cell r="B35" t="str">
            <v>กาฬสินธุ์</v>
          </cell>
          <cell r="C35">
            <v>516</v>
          </cell>
          <cell r="E35">
            <v>9800</v>
          </cell>
          <cell r="F35">
            <v>7800</v>
          </cell>
          <cell r="G35">
            <v>13000</v>
          </cell>
          <cell r="H35">
            <v>6800</v>
          </cell>
          <cell r="I35">
            <v>7200</v>
          </cell>
          <cell r="J35">
            <v>45550</v>
          </cell>
          <cell r="K35">
            <v>48200</v>
          </cell>
          <cell r="L35">
            <v>50700</v>
          </cell>
          <cell r="M35">
            <v>36150</v>
          </cell>
          <cell r="N35">
            <v>65750</v>
          </cell>
          <cell r="O35">
            <v>77600</v>
          </cell>
          <cell r="P35">
            <v>108200</v>
          </cell>
        </row>
        <row r="36">
          <cell r="A36" t="str">
            <v>47</v>
          </cell>
          <cell r="B36" t="str">
            <v>สกลนคร</v>
          </cell>
          <cell r="C36">
            <v>699</v>
          </cell>
          <cell r="F36">
            <v>1000</v>
          </cell>
          <cell r="H36">
            <v>17000</v>
          </cell>
          <cell r="I36">
            <v>35200</v>
          </cell>
          <cell r="J36">
            <v>45400</v>
          </cell>
          <cell r="K36">
            <v>59600</v>
          </cell>
          <cell r="L36">
            <v>59200</v>
          </cell>
          <cell r="M36">
            <v>88000</v>
          </cell>
          <cell r="N36">
            <v>87100</v>
          </cell>
          <cell r="O36">
            <v>150400</v>
          </cell>
          <cell r="P36">
            <v>131000</v>
          </cell>
        </row>
        <row r="37">
          <cell r="A37" t="str">
            <v>48</v>
          </cell>
          <cell r="B37" t="str">
            <v>นครพนม</v>
          </cell>
          <cell r="C37">
            <v>428</v>
          </cell>
          <cell r="J37">
            <v>15000</v>
          </cell>
          <cell r="K37">
            <v>67800</v>
          </cell>
          <cell r="L37">
            <v>50600</v>
          </cell>
          <cell r="M37">
            <v>77800</v>
          </cell>
          <cell r="N37">
            <v>53600</v>
          </cell>
          <cell r="O37">
            <v>67600</v>
          </cell>
          <cell r="P37">
            <v>93600</v>
          </cell>
        </row>
        <row r="38">
          <cell r="A38" t="str">
            <v>49</v>
          </cell>
          <cell r="B38" t="str">
            <v>มุกดาหาร</v>
          </cell>
          <cell r="C38">
            <v>689</v>
          </cell>
          <cell r="E38">
            <v>16000</v>
          </cell>
          <cell r="F38">
            <v>35000</v>
          </cell>
          <cell r="G38">
            <v>16100</v>
          </cell>
          <cell r="H38">
            <v>54000</v>
          </cell>
          <cell r="I38">
            <v>36000</v>
          </cell>
          <cell r="J38">
            <v>35000</v>
          </cell>
          <cell r="K38">
            <v>34000</v>
          </cell>
          <cell r="L38">
            <v>49000</v>
          </cell>
          <cell r="M38">
            <v>86350</v>
          </cell>
          <cell r="N38">
            <v>93000</v>
          </cell>
          <cell r="O38">
            <v>120000</v>
          </cell>
          <cell r="P38">
            <v>113000</v>
          </cell>
        </row>
        <row r="39">
          <cell r="A39" t="str">
            <v>50</v>
          </cell>
          <cell r="B39" t="str">
            <v>เชียงใหม่</v>
          </cell>
          <cell r="C39">
            <v>874</v>
          </cell>
          <cell r="K39">
            <v>52600</v>
          </cell>
          <cell r="L39">
            <v>144750</v>
          </cell>
          <cell r="M39">
            <v>161200</v>
          </cell>
          <cell r="N39">
            <v>146000</v>
          </cell>
          <cell r="O39">
            <v>171400</v>
          </cell>
          <cell r="P39">
            <v>187000</v>
          </cell>
        </row>
        <row r="40">
          <cell r="A40" t="str">
            <v>51</v>
          </cell>
          <cell r="B40" t="str">
            <v>ลำพูน</v>
          </cell>
          <cell r="C40">
            <v>194</v>
          </cell>
          <cell r="N40">
            <v>29000</v>
          </cell>
          <cell r="O40">
            <v>64000</v>
          </cell>
          <cell r="P40">
            <v>97950</v>
          </cell>
        </row>
        <row r="41">
          <cell r="A41" t="str">
            <v>52</v>
          </cell>
          <cell r="B41" t="str">
            <v>ลำปาง</v>
          </cell>
          <cell r="C41">
            <v>1486</v>
          </cell>
          <cell r="G41">
            <v>50000</v>
          </cell>
          <cell r="H41">
            <v>143900</v>
          </cell>
          <cell r="I41">
            <v>213000</v>
          </cell>
          <cell r="J41">
            <v>243400</v>
          </cell>
          <cell r="K41">
            <v>134100</v>
          </cell>
          <cell r="L41">
            <v>124600</v>
          </cell>
          <cell r="M41">
            <v>139000</v>
          </cell>
          <cell r="N41">
            <v>132000</v>
          </cell>
          <cell r="O41">
            <v>131300</v>
          </cell>
          <cell r="P41">
            <v>133700</v>
          </cell>
        </row>
        <row r="42">
          <cell r="A42" t="str">
            <v>53</v>
          </cell>
          <cell r="B42" t="str">
            <v>อุตรดิตถ์</v>
          </cell>
          <cell r="C42">
            <v>1336</v>
          </cell>
          <cell r="E42">
            <v>35000</v>
          </cell>
          <cell r="F42">
            <v>101000</v>
          </cell>
          <cell r="G42">
            <v>100000</v>
          </cell>
          <cell r="H42">
            <v>97000</v>
          </cell>
          <cell r="I42">
            <v>94000</v>
          </cell>
          <cell r="J42">
            <v>112000</v>
          </cell>
          <cell r="K42">
            <v>127800</v>
          </cell>
          <cell r="L42">
            <v>98000</v>
          </cell>
          <cell r="M42">
            <v>153000</v>
          </cell>
          <cell r="N42">
            <v>136800</v>
          </cell>
          <cell r="O42">
            <v>132000</v>
          </cell>
          <cell r="P42">
            <v>149000</v>
          </cell>
        </row>
        <row r="43">
          <cell r="A43" t="str">
            <v>54</v>
          </cell>
          <cell r="B43" t="str">
            <v>แพร่</v>
          </cell>
          <cell r="C43">
            <v>2</v>
          </cell>
          <cell r="P43">
            <v>2000</v>
          </cell>
        </row>
        <row r="44">
          <cell r="A44" t="str">
            <v>55</v>
          </cell>
          <cell r="B44" t="str">
            <v>น่าน</v>
          </cell>
          <cell r="C44">
            <v>1</v>
          </cell>
          <cell r="P44">
            <v>1000</v>
          </cell>
        </row>
        <row r="45">
          <cell r="A45" t="str">
            <v>56</v>
          </cell>
          <cell r="B45" t="str">
            <v>พะเยา</v>
          </cell>
          <cell r="C45">
            <v>267</v>
          </cell>
          <cell r="F45">
            <v>1000</v>
          </cell>
          <cell r="G45">
            <v>2300</v>
          </cell>
          <cell r="H45">
            <v>5000</v>
          </cell>
          <cell r="I45">
            <v>20000</v>
          </cell>
          <cell r="J45">
            <v>52000</v>
          </cell>
          <cell r="K45">
            <v>40200</v>
          </cell>
          <cell r="L45">
            <v>27400</v>
          </cell>
          <cell r="M45">
            <v>30000</v>
          </cell>
          <cell r="N45">
            <v>25000</v>
          </cell>
          <cell r="O45">
            <v>34750</v>
          </cell>
          <cell r="P45">
            <v>20600</v>
          </cell>
        </row>
        <row r="46">
          <cell r="A46" t="str">
            <v>57</v>
          </cell>
          <cell r="B46" t="str">
            <v>เชียงราย</v>
          </cell>
          <cell r="C46">
            <v>0</v>
          </cell>
        </row>
        <row r="47">
          <cell r="A47" t="str">
            <v>58</v>
          </cell>
          <cell r="B47" t="str">
            <v>แม่ฮ่องสอน</v>
          </cell>
          <cell r="C47">
            <v>21</v>
          </cell>
          <cell r="O47">
            <v>2000</v>
          </cell>
          <cell r="P47">
            <v>18200</v>
          </cell>
        </row>
        <row r="48">
          <cell r="A48" t="str">
            <v>60</v>
          </cell>
          <cell r="B48" t="str">
            <v>นครสวรรค์</v>
          </cell>
          <cell r="C48">
            <v>1676</v>
          </cell>
          <cell r="F48">
            <v>132300</v>
          </cell>
          <cell r="G48">
            <v>191600</v>
          </cell>
          <cell r="H48">
            <v>161300</v>
          </cell>
          <cell r="I48">
            <v>154600</v>
          </cell>
          <cell r="J48">
            <v>135500</v>
          </cell>
          <cell r="K48">
            <v>152200</v>
          </cell>
          <cell r="L48">
            <v>123300</v>
          </cell>
          <cell r="M48">
            <v>130800</v>
          </cell>
          <cell r="N48">
            <v>125000</v>
          </cell>
          <cell r="O48">
            <v>161900</v>
          </cell>
          <cell r="P48">
            <v>155900</v>
          </cell>
        </row>
        <row r="49">
          <cell r="A49" t="str">
            <v>61</v>
          </cell>
          <cell r="B49" t="str">
            <v>อุทัยธานี</v>
          </cell>
          <cell r="C49">
            <v>1182</v>
          </cell>
          <cell r="E49">
            <v>72400</v>
          </cell>
          <cell r="F49">
            <v>80200</v>
          </cell>
          <cell r="G49">
            <v>116400</v>
          </cell>
          <cell r="H49">
            <v>106000</v>
          </cell>
          <cell r="I49">
            <v>95900</v>
          </cell>
          <cell r="J49">
            <v>99400</v>
          </cell>
          <cell r="K49">
            <v>111600</v>
          </cell>
          <cell r="L49">
            <v>111200</v>
          </cell>
          <cell r="M49">
            <v>97100</v>
          </cell>
          <cell r="N49">
            <v>99600</v>
          </cell>
          <cell r="O49">
            <v>105300</v>
          </cell>
          <cell r="P49">
            <v>78350</v>
          </cell>
        </row>
        <row r="50">
          <cell r="A50" t="str">
            <v>62</v>
          </cell>
          <cell r="B50" t="str">
            <v>กำแพงเพชร</v>
          </cell>
          <cell r="C50">
            <v>129</v>
          </cell>
          <cell r="N50">
            <v>21000</v>
          </cell>
          <cell r="O50">
            <v>50000</v>
          </cell>
          <cell r="P50">
            <v>53400</v>
          </cell>
        </row>
        <row r="51">
          <cell r="A51" t="str">
            <v>63</v>
          </cell>
          <cell r="B51" t="str">
            <v>ตาก</v>
          </cell>
          <cell r="C51">
            <v>442</v>
          </cell>
          <cell r="E51">
            <v>41000</v>
          </cell>
          <cell r="F51">
            <v>21200</v>
          </cell>
          <cell r="G51">
            <v>47000</v>
          </cell>
          <cell r="H51">
            <v>35800</v>
          </cell>
          <cell r="I51">
            <v>28200</v>
          </cell>
          <cell r="J51">
            <v>37000</v>
          </cell>
          <cell r="K51">
            <v>58000</v>
          </cell>
          <cell r="L51">
            <v>35000</v>
          </cell>
          <cell r="M51">
            <v>29400</v>
          </cell>
          <cell r="N51">
            <v>31000</v>
          </cell>
          <cell r="O51">
            <v>39400</v>
          </cell>
          <cell r="P51">
            <v>34000</v>
          </cell>
        </row>
        <row r="52">
          <cell r="A52" t="str">
            <v>64</v>
          </cell>
          <cell r="B52" t="str">
            <v>สุโขทัย</v>
          </cell>
          <cell r="C52">
            <v>870</v>
          </cell>
          <cell r="E52">
            <v>55000</v>
          </cell>
          <cell r="F52">
            <v>59200</v>
          </cell>
          <cell r="G52">
            <v>69200</v>
          </cell>
          <cell r="H52">
            <v>82400</v>
          </cell>
          <cell r="I52">
            <v>56600</v>
          </cell>
          <cell r="J52">
            <v>81800</v>
          </cell>
          <cell r="K52">
            <v>68000</v>
          </cell>
          <cell r="L52">
            <v>72000</v>
          </cell>
          <cell r="M52">
            <v>82400</v>
          </cell>
          <cell r="N52">
            <v>78000</v>
          </cell>
          <cell r="O52">
            <v>87800</v>
          </cell>
          <cell r="P52">
            <v>68800</v>
          </cell>
        </row>
        <row r="53">
          <cell r="A53" t="str">
            <v>65</v>
          </cell>
          <cell r="B53" t="str">
            <v>พิษณุโลก</v>
          </cell>
          <cell r="C53">
            <v>34</v>
          </cell>
          <cell r="E53">
            <v>3000</v>
          </cell>
          <cell r="I53">
            <v>2000</v>
          </cell>
          <cell r="J53">
            <v>18000</v>
          </cell>
          <cell r="L53">
            <v>4000</v>
          </cell>
          <cell r="M53">
            <v>6000</v>
          </cell>
          <cell r="P53">
            <v>1000</v>
          </cell>
        </row>
        <row r="54">
          <cell r="A54" t="str">
            <v>66</v>
          </cell>
          <cell r="B54" t="str">
            <v>พิจิตร</v>
          </cell>
          <cell r="C54">
            <v>155</v>
          </cell>
          <cell r="J54">
            <v>12000</v>
          </cell>
          <cell r="K54">
            <v>17000</v>
          </cell>
          <cell r="L54">
            <v>17000</v>
          </cell>
          <cell r="M54">
            <v>37800</v>
          </cell>
          <cell r="N54">
            <v>19800</v>
          </cell>
          <cell r="O54">
            <v>20150</v>
          </cell>
          <cell r="P54">
            <v>29350</v>
          </cell>
        </row>
        <row r="55">
          <cell r="A55" t="str">
            <v>67</v>
          </cell>
          <cell r="B55" t="str">
            <v>เพชรบูรณ์</v>
          </cell>
          <cell r="C55">
            <v>677</v>
          </cell>
          <cell r="E55">
            <v>4000</v>
          </cell>
          <cell r="G55">
            <v>17800</v>
          </cell>
          <cell r="H55">
            <v>57200</v>
          </cell>
          <cell r="I55">
            <v>51400</v>
          </cell>
          <cell r="J55">
            <v>72000</v>
          </cell>
          <cell r="K55">
            <v>85600</v>
          </cell>
          <cell r="L55">
            <v>76200</v>
          </cell>
          <cell r="M55">
            <v>85800</v>
          </cell>
          <cell r="N55">
            <v>82800</v>
          </cell>
          <cell r="O55">
            <v>75800</v>
          </cell>
          <cell r="P55">
            <v>58800</v>
          </cell>
        </row>
        <row r="56">
          <cell r="A56" t="str">
            <v>70</v>
          </cell>
          <cell r="B56" t="str">
            <v>ราชบุรี</v>
          </cell>
          <cell r="C56">
            <v>1872</v>
          </cell>
          <cell r="E56">
            <v>150400</v>
          </cell>
          <cell r="F56">
            <v>164700</v>
          </cell>
          <cell r="G56">
            <v>166000</v>
          </cell>
          <cell r="H56">
            <v>141500</v>
          </cell>
          <cell r="I56">
            <v>113800</v>
          </cell>
          <cell r="J56">
            <v>129200</v>
          </cell>
          <cell r="K56">
            <v>121200</v>
          </cell>
          <cell r="L56">
            <v>146200</v>
          </cell>
          <cell r="M56">
            <v>141800</v>
          </cell>
          <cell r="N56">
            <v>183000</v>
          </cell>
          <cell r="O56">
            <v>187400</v>
          </cell>
          <cell r="P56">
            <v>209600</v>
          </cell>
        </row>
        <row r="57">
          <cell r="A57" t="str">
            <v>71</v>
          </cell>
          <cell r="B57" t="str">
            <v>กาญจนบุรี</v>
          </cell>
          <cell r="C57">
            <v>1106</v>
          </cell>
          <cell r="E57">
            <v>4000</v>
          </cell>
          <cell r="F57">
            <v>8000</v>
          </cell>
          <cell r="G57">
            <v>19400</v>
          </cell>
          <cell r="H57">
            <v>37600</v>
          </cell>
          <cell r="I57">
            <v>30400</v>
          </cell>
          <cell r="J57">
            <v>65600</v>
          </cell>
          <cell r="K57">
            <v>82600</v>
          </cell>
          <cell r="L57">
            <v>105600</v>
          </cell>
          <cell r="M57">
            <v>172600</v>
          </cell>
          <cell r="N57">
            <v>161000</v>
          </cell>
          <cell r="O57">
            <v>196400</v>
          </cell>
          <cell r="P57">
            <v>157800</v>
          </cell>
        </row>
        <row r="58">
          <cell r="A58" t="str">
            <v>72</v>
          </cell>
          <cell r="B58" t="str">
            <v>สุพรรณบุรี</v>
          </cell>
          <cell r="C58">
            <v>615</v>
          </cell>
          <cell r="E58">
            <v>16000</v>
          </cell>
          <cell r="F58">
            <v>32800</v>
          </cell>
          <cell r="G58">
            <v>49800</v>
          </cell>
          <cell r="H58">
            <v>50000</v>
          </cell>
          <cell r="I58">
            <v>40000</v>
          </cell>
          <cell r="J58">
            <v>18350</v>
          </cell>
          <cell r="K58">
            <v>35350</v>
          </cell>
          <cell r="L58">
            <v>64650</v>
          </cell>
          <cell r="M58">
            <v>54400</v>
          </cell>
          <cell r="N58">
            <v>80600</v>
          </cell>
          <cell r="O58">
            <v>67800</v>
          </cell>
          <cell r="P58">
            <v>62000</v>
          </cell>
        </row>
        <row r="59">
          <cell r="A59" t="str">
            <v>73</v>
          </cell>
          <cell r="B59" t="str">
            <v>นครปฐม</v>
          </cell>
          <cell r="C59">
            <v>560</v>
          </cell>
          <cell r="E59">
            <v>7800</v>
          </cell>
          <cell r="F59">
            <v>27000</v>
          </cell>
          <cell r="G59">
            <v>28000</v>
          </cell>
          <cell r="H59">
            <v>40000</v>
          </cell>
          <cell r="I59">
            <v>38000</v>
          </cell>
          <cell r="J59">
            <v>40800</v>
          </cell>
          <cell r="K59">
            <v>26200</v>
          </cell>
          <cell r="L59">
            <v>51400</v>
          </cell>
          <cell r="M59">
            <v>31700</v>
          </cell>
          <cell r="N59">
            <v>53200</v>
          </cell>
          <cell r="O59">
            <v>92200</v>
          </cell>
          <cell r="P59">
            <v>72950</v>
          </cell>
        </row>
        <row r="60">
          <cell r="A60" t="str">
            <v>74</v>
          </cell>
          <cell r="B60" t="str">
            <v>สมุทรสาคร</v>
          </cell>
          <cell r="C60">
            <v>754</v>
          </cell>
          <cell r="F60">
            <v>12000</v>
          </cell>
          <cell r="G60">
            <v>31800</v>
          </cell>
          <cell r="H60">
            <v>44400</v>
          </cell>
          <cell r="I60">
            <v>56800</v>
          </cell>
          <cell r="J60">
            <v>72800</v>
          </cell>
          <cell r="K60">
            <v>88200</v>
          </cell>
          <cell r="L60">
            <v>77000</v>
          </cell>
          <cell r="M60">
            <v>69800</v>
          </cell>
          <cell r="N60">
            <v>85400</v>
          </cell>
          <cell r="O60">
            <v>71800</v>
          </cell>
          <cell r="P60">
            <v>56400</v>
          </cell>
        </row>
        <row r="61">
          <cell r="A61" t="str">
            <v>75</v>
          </cell>
          <cell r="B61" t="str">
            <v>สมุทรสงคราม</v>
          </cell>
          <cell r="C61">
            <v>223</v>
          </cell>
          <cell r="E61">
            <v>2000</v>
          </cell>
          <cell r="F61">
            <v>11900</v>
          </cell>
          <cell r="G61">
            <v>22600</v>
          </cell>
          <cell r="H61">
            <v>27400</v>
          </cell>
          <cell r="I61">
            <v>16000</v>
          </cell>
          <cell r="J61">
            <v>14000</v>
          </cell>
          <cell r="K61">
            <v>21400</v>
          </cell>
          <cell r="L61">
            <v>18400</v>
          </cell>
          <cell r="M61">
            <v>14800</v>
          </cell>
          <cell r="N61">
            <v>19600</v>
          </cell>
          <cell r="O61">
            <v>14400</v>
          </cell>
          <cell r="P61">
            <v>27400</v>
          </cell>
        </row>
        <row r="62">
          <cell r="A62" t="str">
            <v>76</v>
          </cell>
          <cell r="B62" t="str">
            <v>เพชรบุรี</v>
          </cell>
          <cell r="C62">
            <v>682</v>
          </cell>
          <cell r="G62">
            <v>2000</v>
          </cell>
          <cell r="H62">
            <v>42800</v>
          </cell>
          <cell r="I62">
            <v>95400</v>
          </cell>
          <cell r="J62">
            <v>68000</v>
          </cell>
          <cell r="K62">
            <v>56200</v>
          </cell>
          <cell r="L62">
            <v>68900</v>
          </cell>
          <cell r="M62">
            <v>70800</v>
          </cell>
          <cell r="N62">
            <v>52800</v>
          </cell>
          <cell r="O62">
            <v>116800</v>
          </cell>
          <cell r="P62">
            <v>90400</v>
          </cell>
        </row>
        <row r="63">
          <cell r="A63" t="str">
            <v>77</v>
          </cell>
          <cell r="B63" t="str">
            <v>ประจวบคีรีขันธ์</v>
          </cell>
          <cell r="C63">
            <v>1286</v>
          </cell>
          <cell r="E63">
            <v>4500</v>
          </cell>
          <cell r="F63">
            <v>13400</v>
          </cell>
          <cell r="G63">
            <v>19600</v>
          </cell>
          <cell r="H63">
            <v>70200</v>
          </cell>
          <cell r="I63">
            <v>71800</v>
          </cell>
          <cell r="J63">
            <v>92200</v>
          </cell>
          <cell r="K63">
            <v>103200</v>
          </cell>
          <cell r="L63">
            <v>115900</v>
          </cell>
          <cell r="M63">
            <v>132200</v>
          </cell>
          <cell r="N63">
            <v>164800</v>
          </cell>
          <cell r="O63">
            <v>213400</v>
          </cell>
          <cell r="P63">
            <v>168950</v>
          </cell>
        </row>
        <row r="64">
          <cell r="A64" t="str">
            <v>80</v>
          </cell>
          <cell r="B64" t="str">
            <v>นครศรีธรรมราช</v>
          </cell>
          <cell r="C64">
            <v>129</v>
          </cell>
          <cell r="K64">
            <v>200</v>
          </cell>
          <cell r="L64">
            <v>14000</v>
          </cell>
          <cell r="M64">
            <v>7400</v>
          </cell>
          <cell r="N64">
            <v>17200</v>
          </cell>
          <cell r="O64">
            <v>45600</v>
          </cell>
          <cell r="P64">
            <v>34000</v>
          </cell>
        </row>
        <row r="65">
          <cell r="A65" t="str">
            <v>81</v>
          </cell>
          <cell r="B65" t="str">
            <v>กระบี่</v>
          </cell>
          <cell r="C65">
            <v>627</v>
          </cell>
          <cell r="E65">
            <v>2000</v>
          </cell>
          <cell r="F65">
            <v>15000</v>
          </cell>
          <cell r="G65">
            <v>51000</v>
          </cell>
          <cell r="H65">
            <v>45000</v>
          </cell>
          <cell r="I65">
            <v>36000</v>
          </cell>
          <cell r="J65">
            <v>38000</v>
          </cell>
          <cell r="K65">
            <v>61000</v>
          </cell>
          <cell r="L65">
            <v>72000</v>
          </cell>
          <cell r="M65">
            <v>55600</v>
          </cell>
          <cell r="N65">
            <v>51000</v>
          </cell>
          <cell r="O65">
            <v>70800</v>
          </cell>
          <cell r="P65">
            <v>129000</v>
          </cell>
        </row>
        <row r="66">
          <cell r="A66" t="str">
            <v>82</v>
          </cell>
          <cell r="B66" t="str">
            <v>พังงา</v>
          </cell>
          <cell r="C66">
            <v>245</v>
          </cell>
          <cell r="E66">
            <v>6000</v>
          </cell>
          <cell r="F66">
            <v>18000</v>
          </cell>
          <cell r="G66">
            <v>12800</v>
          </cell>
          <cell r="H66">
            <v>14800</v>
          </cell>
          <cell r="I66">
            <v>20800</v>
          </cell>
          <cell r="J66">
            <v>23000</v>
          </cell>
          <cell r="K66">
            <v>22200</v>
          </cell>
          <cell r="L66">
            <v>20800</v>
          </cell>
          <cell r="M66">
            <v>22800</v>
          </cell>
          <cell r="N66">
            <v>24200</v>
          </cell>
          <cell r="O66">
            <v>26300</v>
          </cell>
          <cell r="P66">
            <v>27500</v>
          </cell>
        </row>
        <row r="67">
          <cell r="A67" t="str">
            <v>83</v>
          </cell>
          <cell r="B67" t="str">
            <v>ภูเก็ต</v>
          </cell>
          <cell r="C67">
            <v>0</v>
          </cell>
        </row>
        <row r="68">
          <cell r="A68" t="str">
            <v>84</v>
          </cell>
          <cell r="B68" t="str">
            <v>สุราษฎร์ธานี</v>
          </cell>
          <cell r="C68">
            <v>718</v>
          </cell>
          <cell r="E68">
            <v>19200</v>
          </cell>
          <cell r="F68">
            <v>57200</v>
          </cell>
          <cell r="G68">
            <v>65000</v>
          </cell>
          <cell r="H68">
            <v>69100</v>
          </cell>
          <cell r="I68">
            <v>62800</v>
          </cell>
          <cell r="J68">
            <v>57000</v>
          </cell>
          <cell r="K68">
            <v>71800</v>
          </cell>
          <cell r="L68">
            <v>60600</v>
          </cell>
          <cell r="M68">
            <v>50800</v>
          </cell>
          <cell r="N68">
            <v>71200</v>
          </cell>
          <cell r="O68">
            <v>64000</v>
          </cell>
          <cell r="P68">
            <v>50000</v>
          </cell>
        </row>
        <row r="69">
          <cell r="A69" t="str">
            <v>85</v>
          </cell>
          <cell r="B69" t="str">
            <v>ระนอง</v>
          </cell>
          <cell r="C69">
            <v>172</v>
          </cell>
          <cell r="E69">
            <v>7200</v>
          </cell>
          <cell r="F69">
            <v>4000</v>
          </cell>
          <cell r="G69">
            <v>14000</v>
          </cell>
          <cell r="H69">
            <v>11000</v>
          </cell>
          <cell r="I69">
            <v>18200</v>
          </cell>
          <cell r="J69">
            <v>13600</v>
          </cell>
          <cell r="K69">
            <v>11000</v>
          </cell>
          <cell r="L69">
            <v>12200</v>
          </cell>
          <cell r="M69">
            <v>15700</v>
          </cell>
          <cell r="N69">
            <v>20000</v>
          </cell>
          <cell r="O69">
            <v>19000</v>
          </cell>
          <cell r="P69">
            <v>17000</v>
          </cell>
        </row>
        <row r="70">
          <cell r="A70" t="str">
            <v>86</v>
          </cell>
          <cell r="B70" t="str">
            <v>ชุมพร</v>
          </cell>
          <cell r="C70">
            <v>349</v>
          </cell>
          <cell r="F70">
            <v>7400</v>
          </cell>
          <cell r="G70">
            <v>24400</v>
          </cell>
          <cell r="H70">
            <v>25800</v>
          </cell>
          <cell r="I70">
            <v>27800</v>
          </cell>
          <cell r="J70">
            <v>45200</v>
          </cell>
          <cell r="K70">
            <v>44800</v>
          </cell>
          <cell r="L70">
            <v>29400</v>
          </cell>
          <cell r="M70">
            <v>27400</v>
          </cell>
          <cell r="N70">
            <v>29350</v>
          </cell>
          <cell r="O70">
            <v>36200</v>
          </cell>
          <cell r="P70">
            <v>41500</v>
          </cell>
        </row>
        <row r="71">
          <cell r="A71" t="str">
            <v>90</v>
          </cell>
          <cell r="B71" t="str">
            <v>สงขลา</v>
          </cell>
          <cell r="C71">
            <v>723</v>
          </cell>
          <cell r="H71">
            <v>32600</v>
          </cell>
          <cell r="I71">
            <v>70800</v>
          </cell>
          <cell r="J71">
            <v>69600</v>
          </cell>
          <cell r="K71">
            <v>86700</v>
          </cell>
          <cell r="L71">
            <v>80100</v>
          </cell>
          <cell r="M71">
            <v>80400</v>
          </cell>
          <cell r="N71">
            <v>73600</v>
          </cell>
          <cell r="O71">
            <v>87000</v>
          </cell>
          <cell r="P71">
            <v>98000</v>
          </cell>
        </row>
        <row r="72">
          <cell r="A72" t="str">
            <v>91</v>
          </cell>
          <cell r="B72" t="str">
            <v>สตูล</v>
          </cell>
          <cell r="C72">
            <v>115</v>
          </cell>
          <cell r="H72">
            <v>5800</v>
          </cell>
          <cell r="I72">
            <v>10400</v>
          </cell>
          <cell r="J72">
            <v>6000</v>
          </cell>
          <cell r="K72">
            <v>10900</v>
          </cell>
          <cell r="L72">
            <v>18000</v>
          </cell>
          <cell r="M72">
            <v>20500</v>
          </cell>
          <cell r="N72">
            <v>15200</v>
          </cell>
          <cell r="O72">
            <v>20200</v>
          </cell>
          <cell r="P72">
            <v>1000</v>
          </cell>
        </row>
        <row r="73">
          <cell r="A73" t="str">
            <v>92</v>
          </cell>
          <cell r="B73" t="str">
            <v>ตรัง</v>
          </cell>
          <cell r="C73">
            <v>1</v>
          </cell>
          <cell r="J73">
            <v>200</v>
          </cell>
        </row>
        <row r="74">
          <cell r="A74" t="str">
            <v>93</v>
          </cell>
          <cell r="B74" t="str">
            <v>พัทลุง</v>
          </cell>
          <cell r="C74">
            <v>8</v>
          </cell>
          <cell r="J74">
            <v>1000</v>
          </cell>
          <cell r="N74">
            <v>500</v>
          </cell>
          <cell r="O74">
            <v>6000</v>
          </cell>
        </row>
        <row r="75">
          <cell r="A75" t="str">
            <v>94</v>
          </cell>
          <cell r="B75" t="str">
            <v>ปัตตานี</v>
          </cell>
          <cell r="C75">
            <v>150</v>
          </cell>
          <cell r="E75">
            <v>1800</v>
          </cell>
          <cell r="F75">
            <v>2000</v>
          </cell>
          <cell r="G75">
            <v>11500</v>
          </cell>
          <cell r="H75">
            <v>19000</v>
          </cell>
          <cell r="I75">
            <v>5500</v>
          </cell>
          <cell r="J75">
            <v>7000</v>
          </cell>
          <cell r="K75">
            <v>9500</v>
          </cell>
          <cell r="L75">
            <v>13000</v>
          </cell>
          <cell r="M75">
            <v>10500</v>
          </cell>
          <cell r="N75">
            <v>16200</v>
          </cell>
          <cell r="O75">
            <v>28900</v>
          </cell>
          <cell r="P75">
            <v>18400</v>
          </cell>
        </row>
        <row r="76">
          <cell r="A76" t="str">
            <v>95</v>
          </cell>
          <cell r="B76" t="str">
            <v>ยะลา</v>
          </cell>
          <cell r="C76">
            <v>754</v>
          </cell>
          <cell r="F76">
            <v>28800</v>
          </cell>
          <cell r="G76">
            <v>47400</v>
          </cell>
          <cell r="H76">
            <v>59200</v>
          </cell>
          <cell r="I76">
            <v>55200</v>
          </cell>
          <cell r="J76">
            <v>66400</v>
          </cell>
          <cell r="K76">
            <v>51200</v>
          </cell>
          <cell r="L76">
            <v>41000</v>
          </cell>
          <cell r="M76">
            <v>60500</v>
          </cell>
          <cell r="N76">
            <v>58600</v>
          </cell>
          <cell r="O76">
            <v>66800</v>
          </cell>
          <cell r="P76">
            <v>66000</v>
          </cell>
        </row>
        <row r="77">
          <cell r="A77" t="str">
            <v>96</v>
          </cell>
          <cell r="B77" t="str">
            <v>นราธิวาส</v>
          </cell>
          <cell r="C77">
            <v>176</v>
          </cell>
          <cell r="E77">
            <v>12000</v>
          </cell>
          <cell r="F77">
            <v>9000</v>
          </cell>
          <cell r="G77">
            <v>18000</v>
          </cell>
          <cell r="H77">
            <v>21000</v>
          </cell>
          <cell r="I77">
            <v>16000</v>
          </cell>
          <cell r="J77">
            <v>21800</v>
          </cell>
          <cell r="K77">
            <v>11000</v>
          </cell>
          <cell r="L77">
            <v>10000</v>
          </cell>
          <cell r="M77">
            <v>9000</v>
          </cell>
          <cell r="N77">
            <v>7000</v>
          </cell>
          <cell r="O77">
            <v>27000</v>
          </cell>
          <cell r="P77">
            <v>13800</v>
          </cell>
        </row>
        <row r="78">
          <cell r="A78" t="str">
            <v>97</v>
          </cell>
          <cell r="B78" t="str">
            <v>กรุงเทพมหานคร2</v>
          </cell>
          <cell r="C78">
            <v>4527</v>
          </cell>
          <cell r="E78">
            <v>404800</v>
          </cell>
          <cell r="F78">
            <v>391700</v>
          </cell>
          <cell r="G78">
            <v>445400</v>
          </cell>
          <cell r="H78">
            <v>406600</v>
          </cell>
          <cell r="I78">
            <v>364200</v>
          </cell>
          <cell r="J78">
            <v>328000</v>
          </cell>
          <cell r="K78">
            <v>328400</v>
          </cell>
          <cell r="L78">
            <v>310900</v>
          </cell>
          <cell r="M78">
            <v>301000</v>
          </cell>
          <cell r="N78">
            <v>350200</v>
          </cell>
          <cell r="O78">
            <v>364200</v>
          </cell>
          <cell r="P78">
            <v>423400</v>
          </cell>
        </row>
      </sheetData>
      <sheetData sheetId="5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</v>
          </cell>
          <cell r="F1" t="str">
            <v>2</v>
          </cell>
          <cell r="G1" t="str">
            <v>3</v>
          </cell>
          <cell r="H1" t="str">
            <v>4</v>
          </cell>
          <cell r="I1" t="str">
            <v>5</v>
          </cell>
          <cell r="J1" t="str">
            <v>6</v>
          </cell>
          <cell r="K1" t="str">
            <v>7</v>
          </cell>
          <cell r="L1" t="str">
            <v>8</v>
          </cell>
          <cell r="M1" t="str">
            <v>9</v>
          </cell>
        </row>
        <row r="2">
          <cell r="A2">
            <v>10</v>
          </cell>
          <cell r="B2" t="str">
            <v>กรุงเทพมหานคร</v>
          </cell>
          <cell r="C2">
            <v>51</v>
          </cell>
          <cell r="E2">
            <v>0</v>
          </cell>
          <cell r="F2">
            <v>0</v>
          </cell>
          <cell r="G2">
            <v>0</v>
          </cell>
          <cell r="H2">
            <v>10</v>
          </cell>
          <cell r="I2">
            <v>13</v>
          </cell>
          <cell r="J2">
            <v>0</v>
          </cell>
          <cell r="K2">
            <v>0</v>
          </cell>
          <cell r="L2">
            <v>3</v>
          </cell>
          <cell r="M2">
            <v>25</v>
          </cell>
        </row>
        <row r="3">
          <cell r="A3">
            <v>11</v>
          </cell>
          <cell r="B3" t="str">
            <v>สมุทรปราการ</v>
          </cell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>
            <v>12</v>
          </cell>
          <cell r="B4" t="str">
            <v>นนทบุรี</v>
          </cell>
          <cell r="C4">
            <v>350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54</v>
          </cell>
          <cell r="L4">
            <v>134</v>
          </cell>
          <cell r="M4">
            <v>162</v>
          </cell>
        </row>
        <row r="5">
          <cell r="A5">
            <v>13</v>
          </cell>
          <cell r="B5" t="str">
            <v>ปทุมธานี</v>
          </cell>
          <cell r="C5">
            <v>12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12</v>
          </cell>
        </row>
        <row r="6">
          <cell r="A6">
            <v>14</v>
          </cell>
          <cell r="B6" t="str">
            <v>พระนครศรีอยุธยา</v>
          </cell>
          <cell r="C6">
            <v>493</v>
          </cell>
          <cell r="E6">
            <v>0</v>
          </cell>
          <cell r="F6">
            <v>0</v>
          </cell>
          <cell r="G6">
            <v>19</v>
          </cell>
          <cell r="H6">
            <v>55</v>
          </cell>
          <cell r="I6">
            <v>73</v>
          </cell>
          <cell r="J6">
            <v>79</v>
          </cell>
          <cell r="K6">
            <v>83</v>
          </cell>
          <cell r="L6">
            <v>89</v>
          </cell>
          <cell r="M6">
            <v>95</v>
          </cell>
        </row>
        <row r="7">
          <cell r="A7">
            <v>15</v>
          </cell>
          <cell r="B7" t="str">
            <v>อ่างทอง</v>
          </cell>
          <cell r="C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16</v>
          </cell>
          <cell r="B8" t="str">
            <v>ลพบุรี</v>
          </cell>
          <cell r="C8">
            <v>41</v>
          </cell>
          <cell r="E8">
            <v>3</v>
          </cell>
          <cell r="F8">
            <v>3</v>
          </cell>
          <cell r="G8">
            <v>2</v>
          </cell>
          <cell r="H8">
            <v>2</v>
          </cell>
          <cell r="I8">
            <v>4</v>
          </cell>
          <cell r="J8">
            <v>1</v>
          </cell>
          <cell r="K8">
            <v>5</v>
          </cell>
          <cell r="L8">
            <v>10</v>
          </cell>
          <cell r="M8">
            <v>11</v>
          </cell>
        </row>
        <row r="9">
          <cell r="A9">
            <v>17</v>
          </cell>
          <cell r="B9" t="str">
            <v>สิงห์บุรี</v>
          </cell>
          <cell r="C9">
            <v>0</v>
          </cell>
          <cell r="E9">
            <v>0</v>
          </cell>
          <cell r="L9">
            <v>0</v>
          </cell>
        </row>
        <row r="10">
          <cell r="A10">
            <v>18</v>
          </cell>
          <cell r="B10" t="str">
            <v>ชัยนาท</v>
          </cell>
          <cell r="C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</v>
          </cell>
        </row>
        <row r="11">
          <cell r="A11">
            <v>19</v>
          </cell>
          <cell r="B11" t="str">
            <v>สระบุรี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>
            <v>20</v>
          </cell>
          <cell r="B12" t="str">
            <v>ชลบุรี</v>
          </cell>
          <cell r="C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21</v>
          </cell>
          <cell r="B13" t="str">
            <v>ระยอง</v>
          </cell>
          <cell r="C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22</v>
          </cell>
          <cell r="B14" t="str">
            <v>จันทบุรี</v>
          </cell>
          <cell r="C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</row>
        <row r="15">
          <cell r="A15">
            <v>23</v>
          </cell>
          <cell r="B15" t="str">
            <v>ตราด</v>
          </cell>
          <cell r="C15">
            <v>23</v>
          </cell>
          <cell r="K15">
            <v>1</v>
          </cell>
          <cell r="L15">
            <v>5</v>
          </cell>
          <cell r="M15">
            <v>17</v>
          </cell>
        </row>
        <row r="16">
          <cell r="A16">
            <v>24</v>
          </cell>
          <cell r="B16" t="str">
            <v>ฉะเชิงเทรา</v>
          </cell>
          <cell r="C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>
            <v>25</v>
          </cell>
          <cell r="B17" t="str">
            <v>ปราจีนบุรี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26</v>
          </cell>
          <cell r="B18" t="str">
            <v>นครนายก</v>
          </cell>
          <cell r="C18">
            <v>8</v>
          </cell>
          <cell r="J18">
            <v>2</v>
          </cell>
          <cell r="K18">
            <v>1</v>
          </cell>
          <cell r="L18">
            <v>2</v>
          </cell>
          <cell r="M18">
            <v>3</v>
          </cell>
        </row>
        <row r="19">
          <cell r="A19">
            <v>27</v>
          </cell>
          <cell r="B19" t="str">
            <v>สระแก้ว</v>
          </cell>
          <cell r="C19">
            <v>30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6</v>
          </cell>
          <cell r="K19">
            <v>6</v>
          </cell>
          <cell r="L19">
            <v>9</v>
          </cell>
          <cell r="M19">
            <v>9</v>
          </cell>
        </row>
        <row r="20">
          <cell r="A20">
            <v>30</v>
          </cell>
          <cell r="B20" t="str">
            <v>นครราชสีมา</v>
          </cell>
          <cell r="C20">
            <v>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31</v>
          </cell>
          <cell r="B21" t="str">
            <v>บุรีรัมย์</v>
          </cell>
          <cell r="C21">
            <v>62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</v>
          </cell>
          <cell r="M21">
            <v>60</v>
          </cell>
        </row>
        <row r="22">
          <cell r="A22">
            <v>32</v>
          </cell>
          <cell r="B22" t="str">
            <v>สุรินทร์</v>
          </cell>
          <cell r="C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</row>
        <row r="23">
          <cell r="A23">
            <v>33</v>
          </cell>
          <cell r="B23" t="str">
            <v>ศรีสะเกษ</v>
          </cell>
          <cell r="C23">
            <v>117</v>
          </cell>
          <cell r="H23">
            <v>3</v>
          </cell>
          <cell r="I23">
            <v>11</v>
          </cell>
          <cell r="J23">
            <v>25</v>
          </cell>
          <cell r="K23">
            <v>13</v>
          </cell>
          <cell r="L23">
            <v>20</v>
          </cell>
          <cell r="M23">
            <v>45</v>
          </cell>
        </row>
        <row r="24">
          <cell r="A24">
            <v>34</v>
          </cell>
          <cell r="B24" t="str">
            <v>อุบลราชธานี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35</v>
          </cell>
          <cell r="B25" t="str">
            <v>ยโสธร</v>
          </cell>
          <cell r="C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>
            <v>36</v>
          </cell>
          <cell r="B26" t="str">
            <v>ชัยภูมิ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37</v>
          </cell>
          <cell r="B27" t="str">
            <v>อำนาจเจริญ</v>
          </cell>
          <cell r="C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>
            <v>39</v>
          </cell>
          <cell r="B28" t="str">
            <v>หนองบัวลำภู</v>
          </cell>
          <cell r="C28">
            <v>101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20</v>
          </cell>
          <cell r="M28">
            <v>81</v>
          </cell>
        </row>
        <row r="29">
          <cell r="A29">
            <v>40</v>
          </cell>
          <cell r="B29" t="str">
            <v>ขอนแก่น</v>
          </cell>
          <cell r="C29">
            <v>1</v>
          </cell>
          <cell r="E29">
            <v>0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>
            <v>41</v>
          </cell>
          <cell r="B30" t="str">
            <v>อุดรธานี</v>
          </cell>
          <cell r="C30">
            <v>199</v>
          </cell>
          <cell r="E30">
            <v>1</v>
          </cell>
          <cell r="F30">
            <v>0</v>
          </cell>
          <cell r="G30">
            <v>0</v>
          </cell>
          <cell r="H30">
            <v>1</v>
          </cell>
          <cell r="I30">
            <v>4</v>
          </cell>
          <cell r="J30">
            <v>1</v>
          </cell>
          <cell r="K30">
            <v>27</v>
          </cell>
          <cell r="L30">
            <v>96</v>
          </cell>
          <cell r="M30">
            <v>69</v>
          </cell>
        </row>
        <row r="31">
          <cell r="A31">
            <v>42</v>
          </cell>
          <cell r="B31" t="str">
            <v>เลย</v>
          </cell>
          <cell r="C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>
            <v>43</v>
          </cell>
          <cell r="B32" t="str">
            <v>หนองคาย</v>
          </cell>
          <cell r="C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44</v>
          </cell>
          <cell r="B33" t="str">
            <v>มหาสารคาม</v>
          </cell>
          <cell r="C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>
            <v>45</v>
          </cell>
          <cell r="B34" t="str">
            <v>ร้อยเอ็ด</v>
          </cell>
          <cell r="C34">
            <v>122</v>
          </cell>
          <cell r="G34">
            <v>0</v>
          </cell>
          <cell r="H34">
            <v>0</v>
          </cell>
          <cell r="I34">
            <v>8</v>
          </cell>
          <cell r="J34">
            <v>3</v>
          </cell>
          <cell r="K34">
            <v>3</v>
          </cell>
          <cell r="L34">
            <v>23</v>
          </cell>
          <cell r="M34">
            <v>85</v>
          </cell>
        </row>
        <row r="35">
          <cell r="A35">
            <v>46</v>
          </cell>
          <cell r="B35" t="str">
            <v>กาฬสินธุ์</v>
          </cell>
          <cell r="C35">
            <v>175</v>
          </cell>
          <cell r="H35">
            <v>30</v>
          </cell>
          <cell r="I35">
            <v>34</v>
          </cell>
          <cell r="J35">
            <v>23</v>
          </cell>
          <cell r="K35">
            <v>64</v>
          </cell>
          <cell r="L35">
            <v>12</v>
          </cell>
          <cell r="M35">
            <v>12</v>
          </cell>
        </row>
        <row r="36">
          <cell r="A36">
            <v>47</v>
          </cell>
          <cell r="B36" t="str">
            <v>สกลนคร</v>
          </cell>
          <cell r="C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48</v>
          </cell>
          <cell r="B37" t="str">
            <v>นครพนม</v>
          </cell>
          <cell r="C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49</v>
          </cell>
          <cell r="B38" t="str">
            <v>มุกดาหาร</v>
          </cell>
          <cell r="C38">
            <v>11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11</v>
          </cell>
        </row>
        <row r="39">
          <cell r="A39">
            <v>50</v>
          </cell>
          <cell r="B39" t="str">
            <v>เชียงใหม่</v>
          </cell>
          <cell r="C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>
            <v>51</v>
          </cell>
          <cell r="B40" t="str">
            <v>ลำพูน</v>
          </cell>
          <cell r="C40">
            <v>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</row>
        <row r="41">
          <cell r="A41">
            <v>52</v>
          </cell>
          <cell r="B41" t="str">
            <v>ลำปาง</v>
          </cell>
          <cell r="C41">
            <v>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</v>
          </cell>
          <cell r="M41">
            <v>0</v>
          </cell>
        </row>
        <row r="42">
          <cell r="A42">
            <v>53</v>
          </cell>
          <cell r="B42" t="str">
            <v>อุตรดิตถ์</v>
          </cell>
          <cell r="C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>
            <v>54</v>
          </cell>
          <cell r="B43" t="str">
            <v>แพร่</v>
          </cell>
          <cell r="C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>
            <v>55</v>
          </cell>
          <cell r="B44" t="str">
            <v>น่าน</v>
          </cell>
          <cell r="C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>
            <v>56</v>
          </cell>
          <cell r="B45" t="str">
            <v>พะเยา</v>
          </cell>
          <cell r="C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>
            <v>57</v>
          </cell>
          <cell r="B46" t="str">
            <v>เชียงราย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>
            <v>58</v>
          </cell>
          <cell r="B47" t="str">
            <v>แม่ฮ่องสอน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60</v>
          </cell>
          <cell r="B48" t="str">
            <v>นครสวรรค์</v>
          </cell>
          <cell r="C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>
            <v>61</v>
          </cell>
          <cell r="B49" t="str">
            <v>อุทัยธานี</v>
          </cell>
          <cell r="C49">
            <v>283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20</v>
          </cell>
          <cell r="J49">
            <v>51</v>
          </cell>
          <cell r="K49">
            <v>69</v>
          </cell>
          <cell r="L49">
            <v>63</v>
          </cell>
          <cell r="M49">
            <v>80</v>
          </cell>
        </row>
        <row r="50">
          <cell r="A50">
            <v>62</v>
          </cell>
          <cell r="B50" t="str">
            <v>กำแพงเพชร</v>
          </cell>
          <cell r="C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>
            <v>63</v>
          </cell>
          <cell r="B51" t="str">
            <v>ตาก</v>
          </cell>
          <cell r="C51">
            <v>62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20</v>
          </cell>
          <cell r="L51">
            <v>16</v>
          </cell>
          <cell r="M51">
            <v>26</v>
          </cell>
        </row>
        <row r="52">
          <cell r="A52">
            <v>64</v>
          </cell>
          <cell r="B52" t="str">
            <v>สุโขทัย</v>
          </cell>
          <cell r="C52">
            <v>146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21</v>
          </cell>
          <cell r="L52">
            <v>52</v>
          </cell>
          <cell r="M52">
            <v>73</v>
          </cell>
        </row>
        <row r="53">
          <cell r="A53">
            <v>65</v>
          </cell>
          <cell r="B53" t="str">
            <v>พิษณุโลก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A54">
            <v>66</v>
          </cell>
          <cell r="B54" t="str">
            <v>พิจิตร</v>
          </cell>
          <cell r="C54">
            <v>1</v>
          </cell>
          <cell r="E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</v>
          </cell>
          <cell r="M54">
            <v>0</v>
          </cell>
        </row>
        <row r="55">
          <cell r="A55">
            <v>67</v>
          </cell>
          <cell r="B55" t="str">
            <v>เพชรบูรณ์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>
            <v>70</v>
          </cell>
          <cell r="B56" t="str">
            <v>ราชบุรี</v>
          </cell>
          <cell r="C56">
            <v>186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55</v>
          </cell>
          <cell r="M56">
            <v>130</v>
          </cell>
        </row>
        <row r="57">
          <cell r="A57">
            <v>71</v>
          </cell>
          <cell r="B57" t="str">
            <v>กาญจนบุรี</v>
          </cell>
          <cell r="C57">
            <v>8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</v>
          </cell>
          <cell r="L57">
            <v>4</v>
          </cell>
          <cell r="M57">
            <v>2</v>
          </cell>
        </row>
        <row r="58">
          <cell r="A58">
            <v>72</v>
          </cell>
          <cell r="B58" t="str">
            <v>สุพรรณบุรี</v>
          </cell>
          <cell r="C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4</v>
          </cell>
        </row>
        <row r="59">
          <cell r="A59">
            <v>73</v>
          </cell>
          <cell r="B59" t="str">
            <v>นครปฐม</v>
          </cell>
          <cell r="C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>
            <v>74</v>
          </cell>
          <cell r="B60" t="str">
            <v>สมุทรสาคร</v>
          </cell>
          <cell r="C60">
            <v>1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1</v>
          </cell>
          <cell r="M60">
            <v>0</v>
          </cell>
        </row>
        <row r="61">
          <cell r="A61">
            <v>75</v>
          </cell>
          <cell r="B61" t="str">
            <v>สมุทรสงคราม</v>
          </cell>
          <cell r="C61">
            <v>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  <cell r="M61">
            <v>5</v>
          </cell>
        </row>
        <row r="62">
          <cell r="A62">
            <v>76</v>
          </cell>
          <cell r="B62" t="str">
            <v>เพชรบุรี</v>
          </cell>
          <cell r="C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77</v>
          </cell>
          <cell r="B63" t="str">
            <v>ประจวบคีรีขันธ์</v>
          </cell>
          <cell r="C63">
            <v>45</v>
          </cell>
          <cell r="G63">
            <v>0</v>
          </cell>
          <cell r="H63">
            <v>0</v>
          </cell>
          <cell r="I63">
            <v>6</v>
          </cell>
          <cell r="J63">
            <v>9</v>
          </cell>
          <cell r="K63">
            <v>11</v>
          </cell>
          <cell r="L63">
            <v>11</v>
          </cell>
          <cell r="M63">
            <v>8</v>
          </cell>
        </row>
        <row r="64">
          <cell r="A64">
            <v>80</v>
          </cell>
          <cell r="B64" t="str">
            <v>นครศรีธรรมราช</v>
          </cell>
          <cell r="C64">
            <v>0</v>
          </cell>
          <cell r="K64">
            <v>0</v>
          </cell>
          <cell r="L64">
            <v>0</v>
          </cell>
        </row>
        <row r="65">
          <cell r="A65">
            <v>81</v>
          </cell>
          <cell r="B65" t="str">
            <v>กระบี่</v>
          </cell>
          <cell r="C65">
            <v>2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1</v>
          </cell>
          <cell r="M65">
            <v>1</v>
          </cell>
        </row>
        <row r="66">
          <cell r="A66">
            <v>82</v>
          </cell>
          <cell r="B66" t="str">
            <v>พังงา</v>
          </cell>
          <cell r="C66">
            <v>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</v>
          </cell>
        </row>
        <row r="67">
          <cell r="A67">
            <v>83</v>
          </cell>
          <cell r="B67" t="str">
            <v>ภูเก็ต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>
            <v>84</v>
          </cell>
          <cell r="B68" t="str">
            <v>สุราษฎร์ธานี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>
            <v>85</v>
          </cell>
          <cell r="B69" t="str">
            <v>ระนอง</v>
          </cell>
          <cell r="C69">
            <v>19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  <cell r="L69">
            <v>8</v>
          </cell>
          <cell r="M69">
            <v>10</v>
          </cell>
        </row>
        <row r="70">
          <cell r="A70">
            <v>86</v>
          </cell>
          <cell r="B70" t="str">
            <v>ชุมพร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>
            <v>90</v>
          </cell>
          <cell r="B71" t="str">
            <v>สงขลา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>
            <v>91</v>
          </cell>
          <cell r="B72" t="str">
            <v>สตูล</v>
          </cell>
          <cell r="C72">
            <v>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3</v>
          </cell>
          <cell r="M72">
            <v>4</v>
          </cell>
        </row>
        <row r="73">
          <cell r="A73">
            <v>92</v>
          </cell>
          <cell r="B73" t="str">
            <v>ตรัง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A74">
            <v>93</v>
          </cell>
          <cell r="B74" t="str">
            <v>พัทลุง</v>
          </cell>
          <cell r="C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>
            <v>94</v>
          </cell>
          <cell r="B75" t="str">
            <v>ปัตตานี</v>
          </cell>
          <cell r="C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A76">
            <v>95</v>
          </cell>
          <cell r="B76" t="str">
            <v>ยะลา</v>
          </cell>
          <cell r="C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>
            <v>96</v>
          </cell>
          <cell r="B77" t="str">
            <v>นราธิวาส</v>
          </cell>
          <cell r="C77">
            <v>3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3</v>
          </cell>
        </row>
        <row r="78">
          <cell r="A78">
            <v>97</v>
          </cell>
          <cell r="B78" t="str">
            <v>กรุงเทพมหานคร2</v>
          </cell>
          <cell r="C78">
            <v>303</v>
          </cell>
          <cell r="E78">
            <v>0</v>
          </cell>
          <cell r="F78">
            <v>0</v>
          </cell>
          <cell r="G78">
            <v>7</v>
          </cell>
          <cell r="H78">
            <v>18</v>
          </cell>
          <cell r="I78">
            <v>21</v>
          </cell>
          <cell r="J78">
            <v>26</v>
          </cell>
          <cell r="K78">
            <v>66</v>
          </cell>
          <cell r="L78">
            <v>54</v>
          </cell>
          <cell r="M78">
            <v>111</v>
          </cell>
        </row>
      </sheetData>
      <sheetData sheetId="6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10</v>
          </cell>
          <cell r="F1" t="str">
            <v>11</v>
          </cell>
          <cell r="G1" t="str">
            <v>12</v>
          </cell>
          <cell r="H1" t="str">
            <v>1</v>
          </cell>
          <cell r="I1" t="str">
            <v>2</v>
          </cell>
          <cell r="J1" t="str">
            <v>3</v>
          </cell>
          <cell r="K1" t="str">
            <v>4</v>
          </cell>
          <cell r="L1" t="str">
            <v>5</v>
          </cell>
          <cell r="M1" t="str">
            <v>6</v>
          </cell>
          <cell r="N1" t="str">
            <v>7</v>
          </cell>
          <cell r="O1" t="str">
            <v>8</v>
          </cell>
          <cell r="P1" t="str">
            <v>9</v>
          </cell>
        </row>
        <row r="2">
          <cell r="A2" t="str">
            <v>10</v>
          </cell>
          <cell r="B2" t="str">
            <v>กรุงเทพมหานคร</v>
          </cell>
          <cell r="C2">
            <v>1591</v>
          </cell>
          <cell r="E2">
            <v>145</v>
          </cell>
          <cell r="F2">
            <v>131</v>
          </cell>
          <cell r="G2">
            <v>134</v>
          </cell>
          <cell r="H2">
            <v>114</v>
          </cell>
          <cell r="I2">
            <v>103</v>
          </cell>
          <cell r="J2">
            <v>108</v>
          </cell>
          <cell r="K2">
            <v>110</v>
          </cell>
          <cell r="L2">
            <v>120</v>
          </cell>
          <cell r="M2">
            <v>144</v>
          </cell>
          <cell r="N2">
            <v>145</v>
          </cell>
          <cell r="O2">
            <v>159</v>
          </cell>
          <cell r="P2">
            <v>178</v>
          </cell>
        </row>
        <row r="3">
          <cell r="A3" t="str">
            <v>11</v>
          </cell>
          <cell r="B3" t="str">
            <v>สมุทรปราการ</v>
          </cell>
          <cell r="C3">
            <v>833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1</v>
          </cell>
          <cell r="J3">
            <v>157</v>
          </cell>
          <cell r="K3">
            <v>112</v>
          </cell>
          <cell r="L3">
            <v>124</v>
          </cell>
          <cell r="M3">
            <v>87</v>
          </cell>
          <cell r="N3">
            <v>108</v>
          </cell>
          <cell r="O3">
            <v>125</v>
          </cell>
          <cell r="P3">
            <v>119</v>
          </cell>
        </row>
        <row r="4">
          <cell r="A4" t="str">
            <v>12</v>
          </cell>
          <cell r="B4" t="str">
            <v>นนทบุรี</v>
          </cell>
          <cell r="C4">
            <v>1613</v>
          </cell>
          <cell r="E4">
            <v>145</v>
          </cell>
          <cell r="F4">
            <v>119</v>
          </cell>
          <cell r="G4">
            <v>148</v>
          </cell>
          <cell r="H4">
            <v>141</v>
          </cell>
          <cell r="I4">
            <v>98</v>
          </cell>
          <cell r="J4">
            <v>119</v>
          </cell>
          <cell r="K4">
            <v>148</v>
          </cell>
          <cell r="L4">
            <v>139</v>
          </cell>
          <cell r="M4">
            <v>120</v>
          </cell>
          <cell r="N4">
            <v>134</v>
          </cell>
          <cell r="O4">
            <v>119</v>
          </cell>
          <cell r="P4">
            <v>183</v>
          </cell>
        </row>
        <row r="5">
          <cell r="A5" t="str">
            <v>13</v>
          </cell>
          <cell r="B5" t="str">
            <v>ปทุมธานี</v>
          </cell>
          <cell r="C5">
            <v>944</v>
          </cell>
          <cell r="E5">
            <v>63</v>
          </cell>
          <cell r="F5">
            <v>84</v>
          </cell>
          <cell r="G5">
            <v>86</v>
          </cell>
          <cell r="H5">
            <v>88</v>
          </cell>
          <cell r="I5">
            <v>92</v>
          </cell>
          <cell r="J5">
            <v>76</v>
          </cell>
          <cell r="K5">
            <v>86</v>
          </cell>
          <cell r="L5">
            <v>55</v>
          </cell>
          <cell r="M5">
            <v>84</v>
          </cell>
          <cell r="N5">
            <v>75</v>
          </cell>
          <cell r="O5">
            <v>85</v>
          </cell>
          <cell r="P5">
            <v>70</v>
          </cell>
        </row>
        <row r="6">
          <cell r="A6" t="str">
            <v>14</v>
          </cell>
          <cell r="B6" t="str">
            <v>พระนครศรีอยุธยา</v>
          </cell>
          <cell r="C6">
            <v>1336</v>
          </cell>
          <cell r="E6">
            <v>96</v>
          </cell>
          <cell r="F6">
            <v>103</v>
          </cell>
          <cell r="G6">
            <v>109</v>
          </cell>
          <cell r="H6">
            <v>81</v>
          </cell>
          <cell r="I6">
            <v>93</v>
          </cell>
          <cell r="J6">
            <v>124</v>
          </cell>
          <cell r="K6">
            <v>99</v>
          </cell>
          <cell r="L6">
            <v>115</v>
          </cell>
          <cell r="M6">
            <v>117</v>
          </cell>
          <cell r="N6">
            <v>146</v>
          </cell>
          <cell r="O6">
            <v>128</v>
          </cell>
          <cell r="P6">
            <v>125</v>
          </cell>
        </row>
        <row r="7">
          <cell r="A7" t="str">
            <v>15</v>
          </cell>
          <cell r="B7" t="str">
            <v>อ่างทอง</v>
          </cell>
          <cell r="C7">
            <v>460</v>
          </cell>
          <cell r="E7">
            <v>9</v>
          </cell>
          <cell r="F7">
            <v>25</v>
          </cell>
          <cell r="G7">
            <v>29</v>
          </cell>
          <cell r="H7">
            <v>52</v>
          </cell>
          <cell r="I7">
            <v>43</v>
          </cell>
          <cell r="J7">
            <v>49</v>
          </cell>
          <cell r="K7">
            <v>29</v>
          </cell>
          <cell r="L7">
            <v>33</v>
          </cell>
          <cell r="M7">
            <v>44</v>
          </cell>
          <cell r="N7">
            <v>61</v>
          </cell>
          <cell r="O7">
            <v>50</v>
          </cell>
          <cell r="P7">
            <v>36</v>
          </cell>
        </row>
        <row r="8">
          <cell r="A8" t="str">
            <v>16</v>
          </cell>
          <cell r="B8" t="str">
            <v>ลพบุรี</v>
          </cell>
          <cell r="C8">
            <v>469</v>
          </cell>
          <cell r="E8">
            <v>11</v>
          </cell>
          <cell r="F8">
            <v>13</v>
          </cell>
          <cell r="G8">
            <v>22</v>
          </cell>
          <cell r="H8">
            <v>51</v>
          </cell>
          <cell r="I8">
            <v>39</v>
          </cell>
          <cell r="J8">
            <v>46</v>
          </cell>
          <cell r="K8">
            <v>49</v>
          </cell>
          <cell r="L8">
            <v>48</v>
          </cell>
          <cell r="M8">
            <v>46</v>
          </cell>
          <cell r="N8">
            <v>42</v>
          </cell>
          <cell r="O8">
            <v>55</v>
          </cell>
          <cell r="P8">
            <v>47</v>
          </cell>
        </row>
        <row r="9">
          <cell r="A9" t="str">
            <v>17</v>
          </cell>
          <cell r="B9" t="str">
            <v>สิงห์บุรี</v>
          </cell>
          <cell r="C9">
            <v>161</v>
          </cell>
          <cell r="E9">
            <v>1</v>
          </cell>
          <cell r="F9">
            <v>0</v>
          </cell>
          <cell r="G9">
            <v>0</v>
          </cell>
          <cell r="H9">
            <v>1</v>
          </cell>
          <cell r="I9">
            <v>7</v>
          </cell>
          <cell r="J9">
            <v>12</v>
          </cell>
          <cell r="K9">
            <v>26</v>
          </cell>
          <cell r="L9">
            <v>21</v>
          </cell>
          <cell r="M9">
            <v>17</v>
          </cell>
          <cell r="N9">
            <v>37</v>
          </cell>
          <cell r="O9">
            <v>23</v>
          </cell>
          <cell r="P9">
            <v>16</v>
          </cell>
        </row>
        <row r="10">
          <cell r="A10" t="str">
            <v>18</v>
          </cell>
          <cell r="B10" t="str">
            <v>ชัยนาท</v>
          </cell>
          <cell r="C10">
            <v>439</v>
          </cell>
          <cell r="E10">
            <v>13</v>
          </cell>
          <cell r="F10">
            <v>18</v>
          </cell>
          <cell r="G10">
            <v>44</v>
          </cell>
          <cell r="H10">
            <v>32</v>
          </cell>
          <cell r="I10">
            <v>41</v>
          </cell>
          <cell r="J10">
            <v>37</v>
          </cell>
          <cell r="K10">
            <v>35</v>
          </cell>
          <cell r="L10">
            <v>36</v>
          </cell>
          <cell r="M10">
            <v>37</v>
          </cell>
          <cell r="N10">
            <v>40</v>
          </cell>
          <cell r="O10">
            <v>58</v>
          </cell>
          <cell r="P10">
            <v>48</v>
          </cell>
        </row>
        <row r="11">
          <cell r="A11" t="str">
            <v>19</v>
          </cell>
          <cell r="B11" t="str">
            <v>สระบุรี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20</v>
          </cell>
          <cell r="B12" t="str">
            <v>ชลบุรี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21</v>
          </cell>
          <cell r="B13" t="str">
            <v>ระยอง</v>
          </cell>
          <cell r="C13">
            <v>152</v>
          </cell>
          <cell r="E13">
            <v>0</v>
          </cell>
          <cell r="F13">
            <v>8</v>
          </cell>
          <cell r="G13">
            <v>16</v>
          </cell>
          <cell r="H13">
            <v>8</v>
          </cell>
          <cell r="I13">
            <v>13</v>
          </cell>
          <cell r="J13">
            <v>14</v>
          </cell>
          <cell r="K13">
            <v>12</v>
          </cell>
          <cell r="L13">
            <v>23</v>
          </cell>
          <cell r="M13">
            <v>10</v>
          </cell>
          <cell r="N13">
            <v>13</v>
          </cell>
          <cell r="O13">
            <v>18</v>
          </cell>
          <cell r="P13">
            <v>17</v>
          </cell>
        </row>
        <row r="14">
          <cell r="A14" t="str">
            <v>22</v>
          </cell>
          <cell r="B14" t="str">
            <v>จันทบุรี</v>
          </cell>
          <cell r="C14">
            <v>322</v>
          </cell>
          <cell r="E14">
            <v>5</v>
          </cell>
          <cell r="F14">
            <v>4</v>
          </cell>
          <cell r="G14">
            <v>12</v>
          </cell>
          <cell r="H14">
            <v>27</v>
          </cell>
          <cell r="I14">
            <v>29</v>
          </cell>
          <cell r="J14">
            <v>37</v>
          </cell>
          <cell r="K14">
            <v>33</v>
          </cell>
          <cell r="L14">
            <v>41</v>
          </cell>
          <cell r="M14">
            <v>39</v>
          </cell>
          <cell r="N14">
            <v>26</v>
          </cell>
          <cell r="O14">
            <v>36</v>
          </cell>
          <cell r="P14">
            <v>33</v>
          </cell>
        </row>
        <row r="15">
          <cell r="A15" t="str">
            <v>23</v>
          </cell>
          <cell r="B15" t="str">
            <v>ตราด</v>
          </cell>
          <cell r="C15">
            <v>246</v>
          </cell>
          <cell r="E15">
            <v>15</v>
          </cell>
          <cell r="F15">
            <v>19</v>
          </cell>
          <cell r="G15">
            <v>14</v>
          </cell>
          <cell r="H15">
            <v>23</v>
          </cell>
          <cell r="I15">
            <v>14</v>
          </cell>
          <cell r="J15">
            <v>28</v>
          </cell>
          <cell r="K15">
            <v>25</v>
          </cell>
          <cell r="L15">
            <v>21</v>
          </cell>
          <cell r="M15">
            <v>20</v>
          </cell>
          <cell r="N15">
            <v>23</v>
          </cell>
          <cell r="O15">
            <v>20</v>
          </cell>
          <cell r="P15">
            <v>24</v>
          </cell>
        </row>
        <row r="16">
          <cell r="A16" t="str">
            <v>24</v>
          </cell>
          <cell r="B16" t="str">
            <v>ฉะเชิงเทรา</v>
          </cell>
          <cell r="C16">
            <v>215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3</v>
          </cell>
          <cell r="N16">
            <v>46</v>
          </cell>
          <cell r="O16">
            <v>78</v>
          </cell>
          <cell r="P16">
            <v>87</v>
          </cell>
        </row>
        <row r="17">
          <cell r="A17" t="str">
            <v>25</v>
          </cell>
          <cell r="B17" t="str">
            <v>ปราจีนบุรี</v>
          </cell>
          <cell r="C17">
            <v>72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9</v>
          </cell>
          <cell r="M17">
            <v>17</v>
          </cell>
          <cell r="N17">
            <v>18</v>
          </cell>
          <cell r="O17">
            <v>28</v>
          </cell>
          <cell r="P17">
            <v>0</v>
          </cell>
        </row>
        <row r="18">
          <cell r="A18" t="str">
            <v>26</v>
          </cell>
          <cell r="B18" t="str">
            <v>นครนายก</v>
          </cell>
          <cell r="C18">
            <v>198</v>
          </cell>
          <cell r="E18">
            <v>10</v>
          </cell>
          <cell r="F18">
            <v>11</v>
          </cell>
          <cell r="G18">
            <v>16</v>
          </cell>
          <cell r="H18">
            <v>11</v>
          </cell>
          <cell r="I18">
            <v>13</v>
          </cell>
          <cell r="J18">
            <v>15</v>
          </cell>
          <cell r="K18">
            <v>14</v>
          </cell>
          <cell r="L18">
            <v>23</v>
          </cell>
          <cell r="M18">
            <v>22</v>
          </cell>
          <cell r="N18">
            <v>18</v>
          </cell>
          <cell r="O18">
            <v>19</v>
          </cell>
          <cell r="P18">
            <v>26</v>
          </cell>
        </row>
        <row r="19">
          <cell r="A19" t="str">
            <v>27</v>
          </cell>
          <cell r="B19" t="str">
            <v>สระแก้ว</v>
          </cell>
          <cell r="C19">
            <v>192</v>
          </cell>
          <cell r="D19">
            <v>0</v>
          </cell>
          <cell r="E19">
            <v>3</v>
          </cell>
          <cell r="F19">
            <v>7</v>
          </cell>
          <cell r="G19">
            <v>20</v>
          </cell>
          <cell r="H19">
            <v>16</v>
          </cell>
          <cell r="I19">
            <v>15</v>
          </cell>
          <cell r="J19">
            <v>11</v>
          </cell>
          <cell r="K19">
            <v>20</v>
          </cell>
          <cell r="L19">
            <v>12</v>
          </cell>
          <cell r="M19">
            <v>7</v>
          </cell>
          <cell r="N19">
            <v>15</v>
          </cell>
          <cell r="O19">
            <v>24</v>
          </cell>
          <cell r="P19">
            <v>42</v>
          </cell>
        </row>
        <row r="20">
          <cell r="A20" t="str">
            <v>30</v>
          </cell>
          <cell r="B20" t="str">
            <v>นครราชสีมา</v>
          </cell>
          <cell r="C20">
            <v>5637</v>
          </cell>
          <cell r="E20">
            <v>0</v>
          </cell>
          <cell r="F20">
            <v>1</v>
          </cell>
          <cell r="G20">
            <v>19</v>
          </cell>
          <cell r="H20">
            <v>194</v>
          </cell>
          <cell r="I20">
            <v>446</v>
          </cell>
          <cell r="J20">
            <v>681</v>
          </cell>
          <cell r="K20">
            <v>602</v>
          </cell>
          <cell r="L20">
            <v>576</v>
          </cell>
          <cell r="M20">
            <v>614</v>
          </cell>
          <cell r="N20">
            <v>804</v>
          </cell>
          <cell r="O20">
            <v>837</v>
          </cell>
          <cell r="P20">
            <v>863</v>
          </cell>
        </row>
        <row r="21">
          <cell r="A21" t="str">
            <v>31</v>
          </cell>
          <cell r="B21" t="str">
            <v>บุรีรัมย์</v>
          </cell>
          <cell r="C21">
            <v>2141</v>
          </cell>
          <cell r="E21">
            <v>97</v>
          </cell>
          <cell r="F21">
            <v>84</v>
          </cell>
          <cell r="G21">
            <v>119</v>
          </cell>
          <cell r="H21">
            <v>128</v>
          </cell>
          <cell r="I21">
            <v>98</v>
          </cell>
          <cell r="J21">
            <v>157</v>
          </cell>
          <cell r="K21">
            <v>231</v>
          </cell>
          <cell r="L21">
            <v>194</v>
          </cell>
          <cell r="M21">
            <v>205</v>
          </cell>
          <cell r="N21">
            <v>233</v>
          </cell>
          <cell r="O21">
            <v>280</v>
          </cell>
          <cell r="P21">
            <v>315</v>
          </cell>
        </row>
        <row r="22">
          <cell r="A22" t="str">
            <v>32</v>
          </cell>
          <cell r="B22" t="str">
            <v>สุรินทร์</v>
          </cell>
          <cell r="C22">
            <v>1582</v>
          </cell>
          <cell r="E22">
            <v>0</v>
          </cell>
          <cell r="F22">
            <v>3</v>
          </cell>
          <cell r="G22">
            <v>2</v>
          </cell>
          <cell r="H22">
            <v>8</v>
          </cell>
          <cell r="I22">
            <v>22</v>
          </cell>
          <cell r="J22">
            <v>73</v>
          </cell>
          <cell r="K22">
            <v>212</v>
          </cell>
          <cell r="L22">
            <v>199</v>
          </cell>
          <cell r="M22">
            <v>225</v>
          </cell>
          <cell r="N22">
            <v>249</v>
          </cell>
          <cell r="O22">
            <v>266</v>
          </cell>
          <cell r="P22">
            <v>323</v>
          </cell>
        </row>
        <row r="23">
          <cell r="A23" t="str">
            <v>33</v>
          </cell>
          <cell r="B23" t="str">
            <v>ศรีสะเกษ</v>
          </cell>
          <cell r="C23">
            <v>1163</v>
          </cell>
          <cell r="E23">
            <v>90</v>
          </cell>
          <cell r="F23">
            <v>76</v>
          </cell>
          <cell r="G23">
            <v>59</v>
          </cell>
          <cell r="H23">
            <v>81</v>
          </cell>
          <cell r="I23">
            <v>63</v>
          </cell>
          <cell r="J23">
            <v>71</v>
          </cell>
          <cell r="K23">
            <v>100</v>
          </cell>
          <cell r="L23">
            <v>91</v>
          </cell>
          <cell r="M23">
            <v>107</v>
          </cell>
          <cell r="N23">
            <v>122</v>
          </cell>
          <cell r="O23">
            <v>154</v>
          </cell>
          <cell r="P23">
            <v>149</v>
          </cell>
        </row>
        <row r="24">
          <cell r="A24" t="str">
            <v>34</v>
          </cell>
          <cell r="B24" t="str">
            <v>อุบลราชธานี</v>
          </cell>
          <cell r="C24">
            <v>3242</v>
          </cell>
          <cell r="E24">
            <v>0</v>
          </cell>
          <cell r="F24">
            <v>0</v>
          </cell>
          <cell r="G24">
            <v>161</v>
          </cell>
          <cell r="H24">
            <v>317</v>
          </cell>
          <cell r="I24">
            <v>238</v>
          </cell>
          <cell r="J24">
            <v>295</v>
          </cell>
          <cell r="K24">
            <v>369</v>
          </cell>
          <cell r="L24">
            <v>292</v>
          </cell>
          <cell r="M24">
            <v>334</v>
          </cell>
          <cell r="N24">
            <v>345</v>
          </cell>
          <cell r="O24">
            <v>363</v>
          </cell>
          <cell r="P24">
            <v>528</v>
          </cell>
        </row>
        <row r="25">
          <cell r="A25" t="str">
            <v>35</v>
          </cell>
          <cell r="B25" t="str">
            <v>ยโสธร</v>
          </cell>
          <cell r="C25">
            <v>548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9</v>
          </cell>
          <cell r="K25">
            <v>42</v>
          </cell>
          <cell r="L25">
            <v>79</v>
          </cell>
          <cell r="M25">
            <v>92</v>
          </cell>
          <cell r="N25">
            <v>89</v>
          </cell>
          <cell r="O25">
            <v>112</v>
          </cell>
          <cell r="P25">
            <v>125</v>
          </cell>
        </row>
        <row r="26">
          <cell r="A26" t="str">
            <v>36</v>
          </cell>
          <cell r="B26" t="str">
            <v>ชัยภูมิ</v>
          </cell>
          <cell r="C26">
            <v>208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4</v>
          </cell>
          <cell r="K26">
            <v>20</v>
          </cell>
          <cell r="L26">
            <v>17</v>
          </cell>
          <cell r="M26">
            <v>26</v>
          </cell>
          <cell r="N26">
            <v>34</v>
          </cell>
          <cell r="O26">
            <v>50</v>
          </cell>
          <cell r="P26">
            <v>57</v>
          </cell>
        </row>
        <row r="27">
          <cell r="A27" t="str">
            <v>37</v>
          </cell>
          <cell r="B27" t="str">
            <v>อำนาจเจริญ</v>
          </cell>
          <cell r="C27">
            <v>239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</v>
          </cell>
          <cell r="K27">
            <v>15</v>
          </cell>
          <cell r="L27">
            <v>29</v>
          </cell>
          <cell r="M27">
            <v>37</v>
          </cell>
          <cell r="N27">
            <v>40</v>
          </cell>
          <cell r="O27">
            <v>51</v>
          </cell>
          <cell r="P27">
            <v>65</v>
          </cell>
        </row>
        <row r="28">
          <cell r="A28" t="str">
            <v>39</v>
          </cell>
          <cell r="B28" t="str">
            <v>หนองบัวลำภู</v>
          </cell>
          <cell r="C28">
            <v>1198</v>
          </cell>
          <cell r="E28">
            <v>82</v>
          </cell>
          <cell r="F28">
            <v>98</v>
          </cell>
          <cell r="G28">
            <v>95</v>
          </cell>
          <cell r="H28">
            <v>132</v>
          </cell>
          <cell r="I28">
            <v>110</v>
          </cell>
          <cell r="J28">
            <v>96</v>
          </cell>
          <cell r="K28">
            <v>72</v>
          </cell>
          <cell r="L28">
            <v>107</v>
          </cell>
          <cell r="M28">
            <v>140</v>
          </cell>
          <cell r="N28">
            <v>119</v>
          </cell>
          <cell r="O28">
            <v>98</v>
          </cell>
          <cell r="P28">
            <v>49</v>
          </cell>
        </row>
        <row r="29">
          <cell r="A29" t="str">
            <v>40</v>
          </cell>
          <cell r="B29" t="str">
            <v>ขอนแก่น</v>
          </cell>
          <cell r="C29">
            <v>1815</v>
          </cell>
          <cell r="E29">
            <v>0</v>
          </cell>
          <cell r="F29">
            <v>0</v>
          </cell>
          <cell r="G29">
            <v>99</v>
          </cell>
          <cell r="H29">
            <v>209</v>
          </cell>
          <cell r="I29">
            <v>183</v>
          </cell>
          <cell r="J29">
            <v>218</v>
          </cell>
          <cell r="K29">
            <v>172</v>
          </cell>
          <cell r="L29">
            <v>165</v>
          </cell>
          <cell r="M29">
            <v>188</v>
          </cell>
          <cell r="N29">
            <v>199</v>
          </cell>
          <cell r="O29">
            <v>206</v>
          </cell>
          <cell r="P29">
            <v>176</v>
          </cell>
        </row>
        <row r="30">
          <cell r="A30" t="str">
            <v>41</v>
          </cell>
          <cell r="B30" t="str">
            <v>อุดรธานี</v>
          </cell>
          <cell r="C30">
            <v>2956</v>
          </cell>
          <cell r="E30">
            <v>76</v>
          </cell>
          <cell r="F30">
            <v>180</v>
          </cell>
          <cell r="G30">
            <v>271</v>
          </cell>
          <cell r="H30">
            <v>278</v>
          </cell>
          <cell r="I30">
            <v>300</v>
          </cell>
          <cell r="J30">
            <v>251</v>
          </cell>
          <cell r="K30">
            <v>255</v>
          </cell>
          <cell r="L30">
            <v>245</v>
          </cell>
          <cell r="M30">
            <v>245</v>
          </cell>
          <cell r="N30">
            <v>269</v>
          </cell>
          <cell r="O30">
            <v>346</v>
          </cell>
          <cell r="P30">
            <v>240</v>
          </cell>
        </row>
        <row r="31">
          <cell r="A31" t="str">
            <v>42</v>
          </cell>
          <cell r="B31" t="str">
            <v>เลย</v>
          </cell>
          <cell r="C31">
            <v>578</v>
          </cell>
          <cell r="E31">
            <v>19</v>
          </cell>
          <cell r="F31">
            <v>27</v>
          </cell>
          <cell r="G31">
            <v>62</v>
          </cell>
          <cell r="H31">
            <v>52</v>
          </cell>
          <cell r="I31">
            <v>37</v>
          </cell>
          <cell r="J31">
            <v>40</v>
          </cell>
          <cell r="K31">
            <v>39</v>
          </cell>
          <cell r="L31">
            <v>56</v>
          </cell>
          <cell r="M31">
            <v>56</v>
          </cell>
          <cell r="N31">
            <v>54</v>
          </cell>
          <cell r="O31">
            <v>57</v>
          </cell>
          <cell r="P31">
            <v>79</v>
          </cell>
        </row>
        <row r="32">
          <cell r="A32" t="str">
            <v>43</v>
          </cell>
          <cell r="B32" t="str">
            <v>หนองคาย</v>
          </cell>
          <cell r="C32">
            <v>2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0</v>
          </cell>
        </row>
        <row r="33">
          <cell r="A33" t="str">
            <v>44</v>
          </cell>
          <cell r="B33" t="str">
            <v>มหาสารคาม</v>
          </cell>
          <cell r="C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45</v>
          </cell>
          <cell r="B34" t="str">
            <v>ร้อยเอ็ด</v>
          </cell>
          <cell r="C34">
            <v>2783</v>
          </cell>
          <cell r="E34">
            <v>140</v>
          </cell>
          <cell r="F34">
            <v>169</v>
          </cell>
          <cell r="G34">
            <v>261</v>
          </cell>
          <cell r="H34">
            <v>280</v>
          </cell>
          <cell r="I34">
            <v>247</v>
          </cell>
          <cell r="J34">
            <v>216</v>
          </cell>
          <cell r="K34">
            <v>246</v>
          </cell>
          <cell r="L34">
            <v>263</v>
          </cell>
          <cell r="M34">
            <v>260</v>
          </cell>
          <cell r="N34">
            <v>240</v>
          </cell>
          <cell r="O34">
            <v>225</v>
          </cell>
          <cell r="P34">
            <v>236</v>
          </cell>
        </row>
        <row r="35">
          <cell r="A35" t="str">
            <v>46</v>
          </cell>
          <cell r="B35" t="str">
            <v>กาฬสินธุ์</v>
          </cell>
          <cell r="C35">
            <v>516</v>
          </cell>
          <cell r="E35">
            <v>12</v>
          </cell>
          <cell r="F35">
            <v>8</v>
          </cell>
          <cell r="G35">
            <v>13</v>
          </cell>
          <cell r="H35">
            <v>7</v>
          </cell>
          <cell r="I35">
            <v>8</v>
          </cell>
          <cell r="J35">
            <v>47</v>
          </cell>
          <cell r="K35">
            <v>49</v>
          </cell>
          <cell r="L35">
            <v>55</v>
          </cell>
          <cell r="M35">
            <v>43</v>
          </cell>
          <cell r="N35">
            <v>70</v>
          </cell>
          <cell r="O35">
            <v>82</v>
          </cell>
          <cell r="P35">
            <v>122</v>
          </cell>
        </row>
        <row r="36">
          <cell r="A36" t="str">
            <v>47</v>
          </cell>
          <cell r="B36" t="str">
            <v>สกลนคร</v>
          </cell>
          <cell r="C36">
            <v>699</v>
          </cell>
          <cell r="E36">
            <v>0</v>
          </cell>
          <cell r="F36">
            <v>1</v>
          </cell>
          <cell r="G36">
            <v>0</v>
          </cell>
          <cell r="H36">
            <v>17</v>
          </cell>
          <cell r="I36">
            <v>36</v>
          </cell>
          <cell r="J36">
            <v>47</v>
          </cell>
          <cell r="K36">
            <v>62</v>
          </cell>
          <cell r="L36">
            <v>60</v>
          </cell>
          <cell r="M36">
            <v>92</v>
          </cell>
          <cell r="N36">
            <v>88</v>
          </cell>
          <cell r="O36">
            <v>157</v>
          </cell>
          <cell r="P36">
            <v>139</v>
          </cell>
        </row>
        <row r="37">
          <cell r="A37" t="str">
            <v>48</v>
          </cell>
          <cell r="B37" t="str">
            <v>นครพนม</v>
          </cell>
          <cell r="C37">
            <v>428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15</v>
          </cell>
          <cell r="K37">
            <v>68</v>
          </cell>
          <cell r="L37">
            <v>51</v>
          </cell>
          <cell r="M37">
            <v>78</v>
          </cell>
          <cell r="N37">
            <v>54</v>
          </cell>
          <cell r="O37">
            <v>68</v>
          </cell>
          <cell r="P37">
            <v>94</v>
          </cell>
        </row>
        <row r="38">
          <cell r="A38" t="str">
            <v>49</v>
          </cell>
          <cell r="B38" t="str">
            <v>มุกดาหาร</v>
          </cell>
          <cell r="C38">
            <v>689</v>
          </cell>
          <cell r="E38">
            <v>16</v>
          </cell>
          <cell r="F38">
            <v>35</v>
          </cell>
          <cell r="G38">
            <v>17</v>
          </cell>
          <cell r="H38">
            <v>54</v>
          </cell>
          <cell r="I38">
            <v>36</v>
          </cell>
          <cell r="J38">
            <v>35</v>
          </cell>
          <cell r="K38">
            <v>34</v>
          </cell>
          <cell r="L38">
            <v>49</v>
          </cell>
          <cell r="M38">
            <v>87</v>
          </cell>
          <cell r="N38">
            <v>93</v>
          </cell>
          <cell r="O38">
            <v>120</v>
          </cell>
          <cell r="P38">
            <v>113</v>
          </cell>
        </row>
        <row r="39">
          <cell r="A39" t="str">
            <v>50</v>
          </cell>
          <cell r="B39" t="str">
            <v>เชียงใหม่</v>
          </cell>
          <cell r="C39">
            <v>874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53</v>
          </cell>
          <cell r="L39">
            <v>148</v>
          </cell>
          <cell r="M39">
            <v>163</v>
          </cell>
          <cell r="N39">
            <v>148</v>
          </cell>
          <cell r="O39">
            <v>172</v>
          </cell>
          <cell r="P39">
            <v>190</v>
          </cell>
        </row>
        <row r="40">
          <cell r="A40" t="str">
            <v>51</v>
          </cell>
          <cell r="B40" t="str">
            <v>ลำพูน</v>
          </cell>
          <cell r="C40">
            <v>194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29</v>
          </cell>
          <cell r="O40">
            <v>64</v>
          </cell>
          <cell r="P40">
            <v>101</v>
          </cell>
        </row>
        <row r="41">
          <cell r="A41" t="str">
            <v>52</v>
          </cell>
          <cell r="B41" t="str">
            <v>ลำปาง</v>
          </cell>
          <cell r="C41">
            <v>1486</v>
          </cell>
          <cell r="D41">
            <v>0</v>
          </cell>
          <cell r="E41">
            <v>0</v>
          </cell>
          <cell r="F41">
            <v>0</v>
          </cell>
          <cell r="G41">
            <v>50</v>
          </cell>
          <cell r="H41">
            <v>147</v>
          </cell>
          <cell r="I41">
            <v>214</v>
          </cell>
          <cell r="J41">
            <v>249</v>
          </cell>
          <cell r="K41">
            <v>137</v>
          </cell>
          <cell r="L41">
            <v>132</v>
          </cell>
          <cell r="M41">
            <v>143</v>
          </cell>
          <cell r="N41">
            <v>133</v>
          </cell>
          <cell r="O41">
            <v>140</v>
          </cell>
          <cell r="P41">
            <v>141</v>
          </cell>
        </row>
        <row r="42">
          <cell r="A42" t="str">
            <v>53</v>
          </cell>
          <cell r="B42" t="str">
            <v>อุตรดิตถ์</v>
          </cell>
          <cell r="C42">
            <v>1336</v>
          </cell>
          <cell r="E42">
            <v>35</v>
          </cell>
          <cell r="F42">
            <v>101</v>
          </cell>
          <cell r="G42">
            <v>100</v>
          </cell>
          <cell r="H42">
            <v>97</v>
          </cell>
          <cell r="I42">
            <v>94</v>
          </cell>
          <cell r="J42">
            <v>112</v>
          </cell>
          <cell r="K42">
            <v>128</v>
          </cell>
          <cell r="L42">
            <v>98</v>
          </cell>
          <cell r="M42">
            <v>153</v>
          </cell>
          <cell r="N42">
            <v>137</v>
          </cell>
          <cell r="O42">
            <v>132</v>
          </cell>
          <cell r="P42">
            <v>149</v>
          </cell>
        </row>
        <row r="43">
          <cell r="A43" t="str">
            <v>54</v>
          </cell>
          <cell r="B43" t="str">
            <v>แพร่</v>
          </cell>
          <cell r="C43">
            <v>2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2</v>
          </cell>
        </row>
        <row r="44">
          <cell r="A44" t="str">
            <v>55</v>
          </cell>
          <cell r="B44" t="str">
            <v>น่าน</v>
          </cell>
          <cell r="C44">
            <v>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5">
          <cell r="A45" t="str">
            <v>56</v>
          </cell>
          <cell r="B45" t="str">
            <v>พะเยา</v>
          </cell>
          <cell r="C45">
            <v>267</v>
          </cell>
          <cell r="E45">
            <v>0</v>
          </cell>
          <cell r="F45">
            <v>1</v>
          </cell>
          <cell r="G45">
            <v>4</v>
          </cell>
          <cell r="H45">
            <v>5</v>
          </cell>
          <cell r="I45">
            <v>22</v>
          </cell>
          <cell r="J45">
            <v>52</v>
          </cell>
          <cell r="K45">
            <v>41</v>
          </cell>
          <cell r="L45">
            <v>29</v>
          </cell>
          <cell r="M45">
            <v>30</v>
          </cell>
          <cell r="N45">
            <v>25</v>
          </cell>
          <cell r="O45">
            <v>37</v>
          </cell>
          <cell r="P45">
            <v>21</v>
          </cell>
        </row>
        <row r="46">
          <cell r="A46" t="str">
            <v>57</v>
          </cell>
          <cell r="B46" t="str">
            <v>เชียงราย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 t="str">
            <v>58</v>
          </cell>
          <cell r="B47" t="str">
            <v>แม่ฮ่องสอน</v>
          </cell>
          <cell r="C47">
            <v>21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</v>
          </cell>
          <cell r="P47">
            <v>19</v>
          </cell>
        </row>
        <row r="48">
          <cell r="A48" t="str">
            <v>60</v>
          </cell>
          <cell r="B48" t="str">
            <v>นครสวรรค์</v>
          </cell>
          <cell r="C48">
            <v>1676</v>
          </cell>
          <cell r="E48">
            <v>0</v>
          </cell>
          <cell r="F48">
            <v>138</v>
          </cell>
          <cell r="G48">
            <v>200</v>
          </cell>
          <cell r="H48">
            <v>168</v>
          </cell>
          <cell r="I48">
            <v>160</v>
          </cell>
          <cell r="J48">
            <v>140</v>
          </cell>
          <cell r="K48">
            <v>159</v>
          </cell>
          <cell r="L48">
            <v>127</v>
          </cell>
          <cell r="M48">
            <v>136</v>
          </cell>
          <cell r="N48">
            <v>126</v>
          </cell>
          <cell r="O48">
            <v>165</v>
          </cell>
          <cell r="P48">
            <v>157</v>
          </cell>
        </row>
        <row r="49">
          <cell r="A49" t="str">
            <v>61</v>
          </cell>
          <cell r="B49" t="str">
            <v>อุทัยธานี</v>
          </cell>
          <cell r="C49">
            <v>1182</v>
          </cell>
          <cell r="E49">
            <v>73</v>
          </cell>
          <cell r="F49">
            <v>81</v>
          </cell>
          <cell r="G49">
            <v>117</v>
          </cell>
          <cell r="H49">
            <v>107</v>
          </cell>
          <cell r="I49">
            <v>97</v>
          </cell>
          <cell r="J49">
            <v>100</v>
          </cell>
          <cell r="K49">
            <v>112</v>
          </cell>
          <cell r="L49">
            <v>112</v>
          </cell>
          <cell r="M49">
            <v>98</v>
          </cell>
          <cell r="N49">
            <v>100</v>
          </cell>
          <cell r="O49">
            <v>106</v>
          </cell>
          <cell r="P49">
            <v>79</v>
          </cell>
        </row>
        <row r="50">
          <cell r="A50" t="str">
            <v>62</v>
          </cell>
          <cell r="B50" t="str">
            <v>กำแพงเพชร</v>
          </cell>
          <cell r="C50">
            <v>129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23</v>
          </cell>
          <cell r="O50">
            <v>52</v>
          </cell>
          <cell r="P50">
            <v>54</v>
          </cell>
        </row>
        <row r="51">
          <cell r="A51" t="str">
            <v>63</v>
          </cell>
          <cell r="B51" t="str">
            <v>ตาก</v>
          </cell>
          <cell r="C51">
            <v>442</v>
          </cell>
          <cell r="E51">
            <v>41</v>
          </cell>
          <cell r="F51">
            <v>22</v>
          </cell>
          <cell r="G51">
            <v>47</v>
          </cell>
          <cell r="H51">
            <v>36</v>
          </cell>
          <cell r="I51">
            <v>29</v>
          </cell>
          <cell r="J51">
            <v>37</v>
          </cell>
          <cell r="K51">
            <v>58</v>
          </cell>
          <cell r="L51">
            <v>35</v>
          </cell>
          <cell r="M51">
            <v>31</v>
          </cell>
          <cell r="N51">
            <v>31</v>
          </cell>
          <cell r="O51">
            <v>41</v>
          </cell>
          <cell r="P51">
            <v>34</v>
          </cell>
        </row>
        <row r="52">
          <cell r="A52" t="str">
            <v>64</v>
          </cell>
          <cell r="B52" t="str">
            <v>สุโขทัย</v>
          </cell>
          <cell r="C52">
            <v>870</v>
          </cell>
          <cell r="E52">
            <v>56</v>
          </cell>
          <cell r="F52">
            <v>60</v>
          </cell>
          <cell r="G52">
            <v>71</v>
          </cell>
          <cell r="H52">
            <v>83</v>
          </cell>
          <cell r="I52">
            <v>57</v>
          </cell>
          <cell r="J52">
            <v>83</v>
          </cell>
          <cell r="K52">
            <v>69</v>
          </cell>
          <cell r="L52">
            <v>72</v>
          </cell>
          <cell r="M52">
            <v>84</v>
          </cell>
          <cell r="N52">
            <v>78</v>
          </cell>
          <cell r="O52">
            <v>88</v>
          </cell>
          <cell r="P52">
            <v>69</v>
          </cell>
        </row>
        <row r="53">
          <cell r="A53" t="str">
            <v>65</v>
          </cell>
          <cell r="B53" t="str">
            <v>พิษณุโลก</v>
          </cell>
          <cell r="C53">
            <v>34</v>
          </cell>
          <cell r="E53">
            <v>3</v>
          </cell>
          <cell r="F53">
            <v>0</v>
          </cell>
          <cell r="G53">
            <v>0</v>
          </cell>
          <cell r="H53">
            <v>0</v>
          </cell>
          <cell r="I53">
            <v>2</v>
          </cell>
          <cell r="J53">
            <v>18</v>
          </cell>
          <cell r="K53">
            <v>0</v>
          </cell>
          <cell r="L53">
            <v>4</v>
          </cell>
          <cell r="M53">
            <v>6</v>
          </cell>
          <cell r="N53">
            <v>0</v>
          </cell>
          <cell r="O53">
            <v>0</v>
          </cell>
          <cell r="P53">
            <v>1</v>
          </cell>
        </row>
        <row r="54">
          <cell r="A54" t="str">
            <v>66</v>
          </cell>
          <cell r="B54" t="str">
            <v>พิจิตร</v>
          </cell>
          <cell r="C54">
            <v>155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12</v>
          </cell>
          <cell r="K54">
            <v>17</v>
          </cell>
          <cell r="L54">
            <v>17</v>
          </cell>
          <cell r="M54">
            <v>38</v>
          </cell>
          <cell r="N54">
            <v>20</v>
          </cell>
          <cell r="O54">
            <v>21</v>
          </cell>
          <cell r="P54">
            <v>30</v>
          </cell>
        </row>
        <row r="55">
          <cell r="A55" t="str">
            <v>67</v>
          </cell>
          <cell r="B55" t="str">
            <v>เพชรบูรณ์</v>
          </cell>
          <cell r="C55">
            <v>677</v>
          </cell>
          <cell r="E55">
            <v>4</v>
          </cell>
          <cell r="F55">
            <v>0</v>
          </cell>
          <cell r="G55">
            <v>18</v>
          </cell>
          <cell r="H55">
            <v>58</v>
          </cell>
          <cell r="I55">
            <v>53</v>
          </cell>
          <cell r="J55">
            <v>73</v>
          </cell>
          <cell r="K55">
            <v>87</v>
          </cell>
          <cell r="L55">
            <v>77</v>
          </cell>
          <cell r="M55">
            <v>88</v>
          </cell>
          <cell r="N55">
            <v>84</v>
          </cell>
          <cell r="O55">
            <v>76</v>
          </cell>
          <cell r="P55">
            <v>59</v>
          </cell>
        </row>
        <row r="56">
          <cell r="A56" t="str">
            <v>70</v>
          </cell>
          <cell r="B56" t="str">
            <v>ราชบุรี</v>
          </cell>
          <cell r="C56">
            <v>1872</v>
          </cell>
          <cell r="E56">
            <v>151</v>
          </cell>
          <cell r="F56">
            <v>166</v>
          </cell>
          <cell r="G56">
            <v>167</v>
          </cell>
          <cell r="H56">
            <v>143</v>
          </cell>
          <cell r="I56">
            <v>115</v>
          </cell>
          <cell r="J56">
            <v>130</v>
          </cell>
          <cell r="K56">
            <v>122</v>
          </cell>
          <cell r="L56">
            <v>148</v>
          </cell>
          <cell r="M56">
            <v>143</v>
          </cell>
          <cell r="N56">
            <v>185</v>
          </cell>
          <cell r="O56">
            <v>190</v>
          </cell>
          <cell r="P56">
            <v>212</v>
          </cell>
        </row>
        <row r="57">
          <cell r="A57" t="str">
            <v>71</v>
          </cell>
          <cell r="B57" t="str">
            <v>กาญจนบุรี</v>
          </cell>
          <cell r="C57">
            <v>1106</v>
          </cell>
          <cell r="E57">
            <v>4</v>
          </cell>
          <cell r="F57">
            <v>8</v>
          </cell>
          <cell r="G57">
            <v>21</v>
          </cell>
          <cell r="H57">
            <v>40</v>
          </cell>
          <cell r="I57">
            <v>32</v>
          </cell>
          <cell r="J57">
            <v>72</v>
          </cell>
          <cell r="K57">
            <v>89</v>
          </cell>
          <cell r="L57">
            <v>116</v>
          </cell>
          <cell r="M57">
            <v>183</v>
          </cell>
          <cell r="N57">
            <v>165</v>
          </cell>
          <cell r="O57">
            <v>207</v>
          </cell>
          <cell r="P57">
            <v>169</v>
          </cell>
        </row>
        <row r="58">
          <cell r="A58" t="str">
            <v>72</v>
          </cell>
          <cell r="B58" t="str">
            <v>สุพรรณบุรี</v>
          </cell>
          <cell r="C58">
            <v>615</v>
          </cell>
          <cell r="E58">
            <v>16</v>
          </cell>
          <cell r="F58">
            <v>33</v>
          </cell>
          <cell r="G58">
            <v>50</v>
          </cell>
          <cell r="H58">
            <v>50</v>
          </cell>
          <cell r="I58">
            <v>40</v>
          </cell>
          <cell r="J58">
            <v>19</v>
          </cell>
          <cell r="K58">
            <v>36</v>
          </cell>
          <cell r="L58">
            <v>70</v>
          </cell>
          <cell r="M58">
            <v>61</v>
          </cell>
          <cell r="N58">
            <v>96</v>
          </cell>
          <cell r="O58">
            <v>77</v>
          </cell>
          <cell r="P58">
            <v>67</v>
          </cell>
        </row>
        <row r="59">
          <cell r="A59" t="str">
            <v>73</v>
          </cell>
          <cell r="B59" t="str">
            <v>นครปฐม</v>
          </cell>
          <cell r="C59">
            <v>560</v>
          </cell>
          <cell r="E59">
            <v>8</v>
          </cell>
          <cell r="F59">
            <v>27</v>
          </cell>
          <cell r="G59">
            <v>30</v>
          </cell>
          <cell r="H59">
            <v>40</v>
          </cell>
          <cell r="I59">
            <v>38</v>
          </cell>
          <cell r="J59">
            <v>41</v>
          </cell>
          <cell r="K59">
            <v>28</v>
          </cell>
          <cell r="L59">
            <v>57</v>
          </cell>
          <cell r="M59">
            <v>37</v>
          </cell>
          <cell r="N59">
            <v>63</v>
          </cell>
          <cell r="O59">
            <v>114</v>
          </cell>
          <cell r="P59">
            <v>77</v>
          </cell>
        </row>
        <row r="60">
          <cell r="A60" t="str">
            <v>74</v>
          </cell>
          <cell r="B60" t="str">
            <v>สมุทรสาคร</v>
          </cell>
          <cell r="C60">
            <v>754</v>
          </cell>
          <cell r="E60">
            <v>0</v>
          </cell>
          <cell r="F60">
            <v>12</v>
          </cell>
          <cell r="G60">
            <v>36</v>
          </cell>
          <cell r="H60">
            <v>45</v>
          </cell>
          <cell r="I60">
            <v>61</v>
          </cell>
          <cell r="J60">
            <v>79</v>
          </cell>
          <cell r="K60">
            <v>108</v>
          </cell>
          <cell r="L60">
            <v>92</v>
          </cell>
          <cell r="M60">
            <v>77</v>
          </cell>
          <cell r="N60">
            <v>96</v>
          </cell>
          <cell r="O60">
            <v>80</v>
          </cell>
          <cell r="P60">
            <v>68</v>
          </cell>
        </row>
        <row r="61">
          <cell r="A61" t="str">
            <v>75</v>
          </cell>
          <cell r="B61" t="str">
            <v>สมุทรสงคราม</v>
          </cell>
          <cell r="C61">
            <v>223</v>
          </cell>
          <cell r="E61">
            <v>2</v>
          </cell>
          <cell r="F61">
            <v>13</v>
          </cell>
          <cell r="G61">
            <v>23</v>
          </cell>
          <cell r="H61">
            <v>29</v>
          </cell>
          <cell r="I61">
            <v>17</v>
          </cell>
          <cell r="J61">
            <v>15</v>
          </cell>
          <cell r="K61">
            <v>22</v>
          </cell>
          <cell r="L61">
            <v>19</v>
          </cell>
          <cell r="M61">
            <v>16</v>
          </cell>
          <cell r="N61">
            <v>21</v>
          </cell>
          <cell r="O61">
            <v>17</v>
          </cell>
          <cell r="P61">
            <v>29</v>
          </cell>
        </row>
        <row r="62">
          <cell r="A62" t="str">
            <v>76</v>
          </cell>
          <cell r="B62" t="str">
            <v>เพชรบุรี</v>
          </cell>
          <cell r="C62">
            <v>682</v>
          </cell>
          <cell r="E62">
            <v>0</v>
          </cell>
          <cell r="F62">
            <v>0</v>
          </cell>
          <cell r="G62">
            <v>2</v>
          </cell>
          <cell r="H62">
            <v>44</v>
          </cell>
          <cell r="I62">
            <v>97</v>
          </cell>
          <cell r="J62">
            <v>69</v>
          </cell>
          <cell r="K62">
            <v>58</v>
          </cell>
          <cell r="L62">
            <v>72</v>
          </cell>
          <cell r="M62">
            <v>72</v>
          </cell>
          <cell r="N62">
            <v>53</v>
          </cell>
          <cell r="O62">
            <v>122</v>
          </cell>
          <cell r="P62">
            <v>93</v>
          </cell>
        </row>
        <row r="63">
          <cell r="A63" t="str">
            <v>77</v>
          </cell>
          <cell r="B63" t="str">
            <v>ประจวบคีรีขันธ์</v>
          </cell>
          <cell r="C63">
            <v>1286</v>
          </cell>
          <cell r="E63">
            <v>6</v>
          </cell>
          <cell r="F63">
            <v>15</v>
          </cell>
          <cell r="G63">
            <v>24</v>
          </cell>
          <cell r="H63">
            <v>75</v>
          </cell>
          <cell r="I63">
            <v>82</v>
          </cell>
          <cell r="J63">
            <v>101</v>
          </cell>
          <cell r="K63">
            <v>112</v>
          </cell>
          <cell r="L63">
            <v>134</v>
          </cell>
          <cell r="M63">
            <v>142</v>
          </cell>
          <cell r="N63">
            <v>176</v>
          </cell>
          <cell r="O63">
            <v>227</v>
          </cell>
          <cell r="P63">
            <v>192</v>
          </cell>
        </row>
        <row r="64">
          <cell r="A64" t="str">
            <v>80</v>
          </cell>
          <cell r="B64" t="str">
            <v>นครศรีธรรมราช</v>
          </cell>
          <cell r="C64">
            <v>129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</v>
          </cell>
          <cell r="L64">
            <v>14</v>
          </cell>
          <cell r="M64">
            <v>9</v>
          </cell>
          <cell r="N64">
            <v>18</v>
          </cell>
          <cell r="O64">
            <v>49</v>
          </cell>
          <cell r="P64">
            <v>38</v>
          </cell>
        </row>
        <row r="65">
          <cell r="A65" t="str">
            <v>81</v>
          </cell>
          <cell r="B65" t="str">
            <v>กระบี่</v>
          </cell>
          <cell r="C65">
            <v>627</v>
          </cell>
          <cell r="D65">
            <v>0</v>
          </cell>
          <cell r="E65">
            <v>2</v>
          </cell>
          <cell r="F65">
            <v>15</v>
          </cell>
          <cell r="G65">
            <v>51</v>
          </cell>
          <cell r="H65">
            <v>45</v>
          </cell>
          <cell r="I65">
            <v>36</v>
          </cell>
          <cell r="J65">
            <v>38</v>
          </cell>
          <cell r="K65">
            <v>61</v>
          </cell>
          <cell r="L65">
            <v>72</v>
          </cell>
          <cell r="M65">
            <v>56</v>
          </cell>
          <cell r="N65">
            <v>51</v>
          </cell>
          <cell r="O65">
            <v>71</v>
          </cell>
          <cell r="P65">
            <v>129</v>
          </cell>
        </row>
        <row r="66">
          <cell r="A66" t="str">
            <v>82</v>
          </cell>
          <cell r="B66" t="str">
            <v>พังงา</v>
          </cell>
          <cell r="C66">
            <v>245</v>
          </cell>
          <cell r="E66">
            <v>6</v>
          </cell>
          <cell r="F66">
            <v>18</v>
          </cell>
          <cell r="G66">
            <v>13</v>
          </cell>
          <cell r="H66">
            <v>15</v>
          </cell>
          <cell r="I66">
            <v>21</v>
          </cell>
          <cell r="J66">
            <v>23</v>
          </cell>
          <cell r="K66">
            <v>23</v>
          </cell>
          <cell r="L66">
            <v>21</v>
          </cell>
          <cell r="M66">
            <v>24</v>
          </cell>
          <cell r="N66">
            <v>25</v>
          </cell>
          <cell r="O66">
            <v>27</v>
          </cell>
          <cell r="P66">
            <v>29</v>
          </cell>
        </row>
        <row r="67">
          <cell r="A67" t="str">
            <v>83</v>
          </cell>
          <cell r="B67" t="str">
            <v>ภูเก็ต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84</v>
          </cell>
          <cell r="B68" t="str">
            <v>สุราษฎร์ธานี</v>
          </cell>
          <cell r="C68">
            <v>718</v>
          </cell>
          <cell r="E68">
            <v>20</v>
          </cell>
          <cell r="F68">
            <v>62</v>
          </cell>
          <cell r="G68">
            <v>70</v>
          </cell>
          <cell r="H68">
            <v>74</v>
          </cell>
          <cell r="I68">
            <v>63</v>
          </cell>
          <cell r="J68">
            <v>57</v>
          </cell>
          <cell r="K68">
            <v>72</v>
          </cell>
          <cell r="L68">
            <v>62</v>
          </cell>
          <cell r="M68">
            <v>52</v>
          </cell>
          <cell r="N68">
            <v>72</v>
          </cell>
          <cell r="O68">
            <v>64</v>
          </cell>
          <cell r="P68">
            <v>50</v>
          </cell>
        </row>
        <row r="69">
          <cell r="A69" t="str">
            <v>85</v>
          </cell>
          <cell r="B69" t="str">
            <v>ระนอง</v>
          </cell>
          <cell r="C69">
            <v>172</v>
          </cell>
          <cell r="E69">
            <v>9</v>
          </cell>
          <cell r="F69">
            <v>5</v>
          </cell>
          <cell r="G69">
            <v>14</v>
          </cell>
          <cell r="H69">
            <v>12</v>
          </cell>
          <cell r="I69">
            <v>19</v>
          </cell>
          <cell r="J69">
            <v>16</v>
          </cell>
          <cell r="K69">
            <v>11</v>
          </cell>
          <cell r="L69">
            <v>13</v>
          </cell>
          <cell r="M69">
            <v>17</v>
          </cell>
          <cell r="N69">
            <v>20</v>
          </cell>
          <cell r="O69">
            <v>19</v>
          </cell>
          <cell r="P69">
            <v>17</v>
          </cell>
        </row>
        <row r="70">
          <cell r="A70" t="str">
            <v>86</v>
          </cell>
          <cell r="B70" t="str">
            <v>ชุมพร</v>
          </cell>
          <cell r="C70">
            <v>349</v>
          </cell>
          <cell r="E70">
            <v>0</v>
          </cell>
          <cell r="F70">
            <v>8</v>
          </cell>
          <cell r="G70">
            <v>25</v>
          </cell>
          <cell r="H70">
            <v>26</v>
          </cell>
          <cell r="I70">
            <v>28</v>
          </cell>
          <cell r="J70">
            <v>47</v>
          </cell>
          <cell r="K70">
            <v>45</v>
          </cell>
          <cell r="L70">
            <v>31</v>
          </cell>
          <cell r="M70">
            <v>28</v>
          </cell>
          <cell r="N70">
            <v>31</v>
          </cell>
          <cell r="O70">
            <v>37</v>
          </cell>
          <cell r="P70">
            <v>43</v>
          </cell>
        </row>
        <row r="71">
          <cell r="A71" t="str">
            <v>90</v>
          </cell>
          <cell r="B71" t="str">
            <v>สงขลา</v>
          </cell>
          <cell r="C71">
            <v>723</v>
          </cell>
          <cell r="E71">
            <v>0</v>
          </cell>
          <cell r="F71">
            <v>0</v>
          </cell>
          <cell r="G71">
            <v>0</v>
          </cell>
          <cell r="H71">
            <v>40</v>
          </cell>
          <cell r="I71">
            <v>78</v>
          </cell>
          <cell r="J71">
            <v>82</v>
          </cell>
          <cell r="K71">
            <v>92</v>
          </cell>
          <cell r="L71">
            <v>88</v>
          </cell>
          <cell r="M71">
            <v>81</v>
          </cell>
          <cell r="N71">
            <v>74</v>
          </cell>
          <cell r="O71">
            <v>89</v>
          </cell>
          <cell r="P71">
            <v>99</v>
          </cell>
        </row>
        <row r="72">
          <cell r="A72" t="str">
            <v>91</v>
          </cell>
          <cell r="B72" t="str">
            <v>สตูล</v>
          </cell>
          <cell r="C72">
            <v>115</v>
          </cell>
          <cell r="E72">
            <v>0</v>
          </cell>
          <cell r="H72">
            <v>6</v>
          </cell>
          <cell r="I72">
            <v>12</v>
          </cell>
          <cell r="J72">
            <v>6</v>
          </cell>
          <cell r="K72">
            <v>12</v>
          </cell>
          <cell r="L72">
            <v>18</v>
          </cell>
          <cell r="M72">
            <v>23</v>
          </cell>
          <cell r="N72">
            <v>16</v>
          </cell>
          <cell r="O72">
            <v>21</v>
          </cell>
          <cell r="P72">
            <v>1</v>
          </cell>
        </row>
        <row r="73">
          <cell r="A73" t="str">
            <v>92</v>
          </cell>
          <cell r="B73" t="str">
            <v>ตรัง</v>
          </cell>
          <cell r="C73">
            <v>1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A74" t="str">
            <v>93</v>
          </cell>
          <cell r="B74" t="str">
            <v>พัทลุง</v>
          </cell>
          <cell r="C74">
            <v>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6</v>
          </cell>
          <cell r="P74">
            <v>0</v>
          </cell>
        </row>
        <row r="75">
          <cell r="A75" t="str">
            <v>94</v>
          </cell>
          <cell r="B75" t="str">
            <v>ปัตตานี</v>
          </cell>
          <cell r="C75">
            <v>150</v>
          </cell>
          <cell r="E75">
            <v>2</v>
          </cell>
          <cell r="F75">
            <v>2</v>
          </cell>
          <cell r="G75">
            <v>12</v>
          </cell>
          <cell r="H75">
            <v>19</v>
          </cell>
          <cell r="I75">
            <v>6</v>
          </cell>
          <cell r="J75">
            <v>7</v>
          </cell>
          <cell r="K75">
            <v>10</v>
          </cell>
          <cell r="L75">
            <v>13</v>
          </cell>
          <cell r="M75">
            <v>11</v>
          </cell>
          <cell r="N75">
            <v>17</v>
          </cell>
          <cell r="O75">
            <v>31</v>
          </cell>
          <cell r="P75">
            <v>20</v>
          </cell>
        </row>
        <row r="76">
          <cell r="A76" t="str">
            <v>95</v>
          </cell>
          <cell r="B76" t="str">
            <v>ยะลา</v>
          </cell>
          <cell r="C76">
            <v>754</v>
          </cell>
          <cell r="F76">
            <v>36</v>
          </cell>
          <cell r="G76">
            <v>59</v>
          </cell>
          <cell r="H76">
            <v>74</v>
          </cell>
          <cell r="I76">
            <v>69</v>
          </cell>
          <cell r="J76">
            <v>83</v>
          </cell>
          <cell r="K76">
            <v>64</v>
          </cell>
          <cell r="L76">
            <v>51</v>
          </cell>
          <cell r="M76">
            <v>76</v>
          </cell>
          <cell r="N76">
            <v>73</v>
          </cell>
          <cell r="O76">
            <v>85</v>
          </cell>
          <cell r="P76">
            <v>84</v>
          </cell>
        </row>
        <row r="77">
          <cell r="A77" t="str">
            <v>96</v>
          </cell>
          <cell r="B77" t="str">
            <v>นราธิวาส</v>
          </cell>
          <cell r="C77">
            <v>176</v>
          </cell>
          <cell r="E77">
            <v>12</v>
          </cell>
          <cell r="F77">
            <v>9</v>
          </cell>
          <cell r="G77">
            <v>18</v>
          </cell>
          <cell r="H77">
            <v>21</v>
          </cell>
          <cell r="I77">
            <v>16</v>
          </cell>
          <cell r="J77">
            <v>22</v>
          </cell>
          <cell r="K77">
            <v>11</v>
          </cell>
          <cell r="L77">
            <v>10</v>
          </cell>
          <cell r="M77">
            <v>9</v>
          </cell>
          <cell r="N77">
            <v>7</v>
          </cell>
          <cell r="O77">
            <v>27</v>
          </cell>
          <cell r="P77">
            <v>14</v>
          </cell>
        </row>
        <row r="78">
          <cell r="A78" t="str">
            <v>97</v>
          </cell>
          <cell r="B78" t="str">
            <v>กรุงเทพมหานคร2</v>
          </cell>
          <cell r="C78">
            <v>4527</v>
          </cell>
          <cell r="E78">
            <v>418</v>
          </cell>
          <cell r="F78">
            <v>404</v>
          </cell>
          <cell r="G78">
            <v>460</v>
          </cell>
          <cell r="H78">
            <v>419</v>
          </cell>
          <cell r="I78">
            <v>371</v>
          </cell>
          <cell r="J78">
            <v>336</v>
          </cell>
          <cell r="K78">
            <v>337</v>
          </cell>
          <cell r="L78">
            <v>318</v>
          </cell>
          <cell r="M78">
            <v>308</v>
          </cell>
          <cell r="N78">
            <v>356</v>
          </cell>
          <cell r="O78">
            <v>368</v>
          </cell>
          <cell r="P78">
            <v>432</v>
          </cell>
        </row>
      </sheetData>
      <sheetData sheetId="7">
        <row r="1">
          <cell r="A1" t="str">
            <v>จังหวัด</v>
          </cell>
          <cell r="B1" t="str">
            <v>ชื่อจังหวัด</v>
          </cell>
          <cell r="C1" t="str">
            <v>Total Of จ่ายหน่วยบริการ</v>
          </cell>
          <cell r="D1" t="str">
            <v>&lt;&gt;</v>
          </cell>
          <cell r="E1" t="str">
            <v>1</v>
          </cell>
          <cell r="F1" t="str">
            <v>2</v>
          </cell>
          <cell r="G1" t="str">
            <v>3</v>
          </cell>
          <cell r="H1" t="str">
            <v>4</v>
          </cell>
          <cell r="I1" t="str">
            <v>5</v>
          </cell>
          <cell r="J1" t="str">
            <v>6</v>
          </cell>
          <cell r="K1" t="str">
            <v>7</v>
          </cell>
          <cell r="L1" t="str">
            <v>8</v>
          </cell>
          <cell r="M1" t="str">
            <v>9</v>
          </cell>
        </row>
        <row r="2">
          <cell r="A2">
            <v>10</v>
          </cell>
          <cell r="B2" t="str">
            <v>กรุงเทพมหานคร</v>
          </cell>
          <cell r="C2">
            <v>51</v>
          </cell>
          <cell r="H2">
            <v>10000</v>
          </cell>
          <cell r="I2">
            <v>12800</v>
          </cell>
          <cell r="L2">
            <v>2400</v>
          </cell>
          <cell r="M2">
            <v>22200</v>
          </cell>
        </row>
        <row r="3">
          <cell r="A3">
            <v>11</v>
          </cell>
          <cell r="B3" t="str">
            <v>สมุทรปราการ</v>
          </cell>
          <cell r="C3">
            <v>0</v>
          </cell>
        </row>
        <row r="4">
          <cell r="A4">
            <v>12</v>
          </cell>
          <cell r="B4" t="str">
            <v>นนทบุรี</v>
          </cell>
          <cell r="C4">
            <v>350</v>
          </cell>
          <cell r="K4">
            <v>53400</v>
          </cell>
          <cell r="L4">
            <v>125400</v>
          </cell>
          <cell r="M4">
            <v>139000</v>
          </cell>
        </row>
        <row r="5">
          <cell r="A5">
            <v>13</v>
          </cell>
          <cell r="B5" t="str">
            <v>ปทุมธานี</v>
          </cell>
          <cell r="C5">
            <v>12</v>
          </cell>
          <cell r="M5">
            <v>12000</v>
          </cell>
        </row>
        <row r="6">
          <cell r="A6">
            <v>14</v>
          </cell>
          <cell r="B6" t="str">
            <v>พระนครศรีอยุธยา</v>
          </cell>
          <cell r="C6">
            <v>493</v>
          </cell>
          <cell r="G6">
            <v>19000</v>
          </cell>
          <cell r="H6">
            <v>55000</v>
          </cell>
          <cell r="I6">
            <v>72000</v>
          </cell>
          <cell r="J6">
            <v>78800</v>
          </cell>
          <cell r="K6">
            <v>80600</v>
          </cell>
          <cell r="L6">
            <v>88400</v>
          </cell>
          <cell r="M6">
            <v>92400</v>
          </cell>
        </row>
        <row r="7">
          <cell r="A7">
            <v>15</v>
          </cell>
          <cell r="B7" t="str">
            <v>อ่างทอง</v>
          </cell>
          <cell r="C7">
            <v>0</v>
          </cell>
        </row>
        <row r="8">
          <cell r="A8">
            <v>16</v>
          </cell>
          <cell r="B8" t="str">
            <v>ลพบุรี</v>
          </cell>
          <cell r="C8">
            <v>41</v>
          </cell>
          <cell r="E8">
            <v>3000</v>
          </cell>
          <cell r="F8">
            <v>3000</v>
          </cell>
          <cell r="G8">
            <v>2000</v>
          </cell>
          <cell r="H8">
            <v>1200</v>
          </cell>
          <cell r="I8">
            <v>4000</v>
          </cell>
          <cell r="J8">
            <v>800</v>
          </cell>
          <cell r="K8">
            <v>5000</v>
          </cell>
          <cell r="L8">
            <v>9200</v>
          </cell>
          <cell r="M8">
            <v>11000</v>
          </cell>
        </row>
        <row r="9">
          <cell r="A9">
            <v>17</v>
          </cell>
          <cell r="B9" t="str">
            <v>สิงห์บุรี</v>
          </cell>
          <cell r="C9">
            <v>0</v>
          </cell>
        </row>
        <row r="10">
          <cell r="A10">
            <v>18</v>
          </cell>
          <cell r="B10" t="str">
            <v>ชัยนาท</v>
          </cell>
          <cell r="C10">
            <v>2</v>
          </cell>
          <cell r="M10">
            <v>2000</v>
          </cell>
        </row>
        <row r="11">
          <cell r="A11">
            <v>19</v>
          </cell>
          <cell r="B11" t="str">
            <v>สระบุรี</v>
          </cell>
          <cell r="C11">
            <v>0</v>
          </cell>
        </row>
        <row r="12">
          <cell r="A12">
            <v>20</v>
          </cell>
          <cell r="B12" t="str">
            <v>ชลบุรี</v>
          </cell>
          <cell r="C12">
            <v>0</v>
          </cell>
        </row>
        <row r="13">
          <cell r="A13">
            <v>21</v>
          </cell>
          <cell r="B13" t="str">
            <v>ระยอง</v>
          </cell>
          <cell r="C13">
            <v>0</v>
          </cell>
        </row>
        <row r="14">
          <cell r="A14">
            <v>22</v>
          </cell>
          <cell r="B14" t="str">
            <v>จันทบุรี</v>
          </cell>
          <cell r="C14">
            <v>1</v>
          </cell>
          <cell r="M14">
            <v>1000</v>
          </cell>
        </row>
        <row r="15">
          <cell r="A15">
            <v>23</v>
          </cell>
          <cell r="B15" t="str">
            <v>ตราด</v>
          </cell>
          <cell r="C15">
            <v>23</v>
          </cell>
          <cell r="K15">
            <v>1000</v>
          </cell>
          <cell r="L15">
            <v>5000</v>
          </cell>
          <cell r="M15">
            <v>17000</v>
          </cell>
        </row>
        <row r="16">
          <cell r="A16">
            <v>24</v>
          </cell>
          <cell r="B16" t="str">
            <v>ฉะเชิงเทรา</v>
          </cell>
          <cell r="C16">
            <v>0</v>
          </cell>
        </row>
        <row r="17">
          <cell r="A17">
            <v>25</v>
          </cell>
          <cell r="B17" t="str">
            <v>ปราจีนบุรี</v>
          </cell>
          <cell r="C17">
            <v>0</v>
          </cell>
        </row>
        <row r="18">
          <cell r="A18">
            <v>26</v>
          </cell>
          <cell r="B18" t="str">
            <v>นครนายก</v>
          </cell>
          <cell r="C18">
            <v>8</v>
          </cell>
          <cell r="J18">
            <v>2000</v>
          </cell>
          <cell r="K18">
            <v>1000</v>
          </cell>
          <cell r="L18">
            <v>2000</v>
          </cell>
          <cell r="M18">
            <v>2200</v>
          </cell>
        </row>
        <row r="19">
          <cell r="A19">
            <v>27</v>
          </cell>
          <cell r="B19" t="str">
            <v>สระแก้ว</v>
          </cell>
          <cell r="C19">
            <v>30</v>
          </cell>
          <cell r="J19">
            <v>6000</v>
          </cell>
          <cell r="K19">
            <v>6000</v>
          </cell>
          <cell r="L19">
            <v>9000</v>
          </cell>
          <cell r="M19">
            <v>9000</v>
          </cell>
        </row>
        <row r="20">
          <cell r="A20">
            <v>30</v>
          </cell>
          <cell r="B20" t="str">
            <v>นครราชสีมา</v>
          </cell>
          <cell r="C20">
            <v>1</v>
          </cell>
          <cell r="H20">
            <v>1000</v>
          </cell>
        </row>
        <row r="21">
          <cell r="A21">
            <v>31</v>
          </cell>
          <cell r="B21" t="str">
            <v>บุรีรัมย์</v>
          </cell>
          <cell r="C21">
            <v>62</v>
          </cell>
          <cell r="L21">
            <v>2000</v>
          </cell>
          <cell r="M21">
            <v>59400</v>
          </cell>
        </row>
        <row r="22">
          <cell r="A22">
            <v>32</v>
          </cell>
          <cell r="B22" t="str">
            <v>สุรินทร์</v>
          </cell>
          <cell r="C22">
            <v>1</v>
          </cell>
          <cell r="M22">
            <v>1000</v>
          </cell>
        </row>
        <row r="23">
          <cell r="A23">
            <v>33</v>
          </cell>
          <cell r="B23" t="str">
            <v>ศรีสะเกษ</v>
          </cell>
          <cell r="C23">
            <v>117</v>
          </cell>
          <cell r="H23">
            <v>1400</v>
          </cell>
          <cell r="I23">
            <v>11000</v>
          </cell>
          <cell r="J23">
            <v>24800</v>
          </cell>
          <cell r="K23">
            <v>12800</v>
          </cell>
          <cell r="L23">
            <v>19400</v>
          </cell>
          <cell r="M23">
            <v>43400</v>
          </cell>
        </row>
        <row r="24">
          <cell r="A24">
            <v>34</v>
          </cell>
          <cell r="B24" t="str">
            <v>อุบลราชธานี</v>
          </cell>
          <cell r="C24">
            <v>0</v>
          </cell>
        </row>
        <row r="25">
          <cell r="A25">
            <v>35</v>
          </cell>
          <cell r="B25" t="str">
            <v>ยโสธร</v>
          </cell>
          <cell r="C25">
            <v>0</v>
          </cell>
        </row>
        <row r="26">
          <cell r="A26">
            <v>36</v>
          </cell>
          <cell r="B26" t="str">
            <v>ชัยภูมิ</v>
          </cell>
          <cell r="C26">
            <v>0</v>
          </cell>
        </row>
        <row r="27">
          <cell r="A27">
            <v>37</v>
          </cell>
          <cell r="B27" t="str">
            <v>อำนาจเจริญ</v>
          </cell>
          <cell r="C27">
            <v>0</v>
          </cell>
        </row>
        <row r="28">
          <cell r="A28">
            <v>39</v>
          </cell>
          <cell r="B28" t="str">
            <v>หนองบัวลำภู</v>
          </cell>
          <cell r="C28">
            <v>101</v>
          </cell>
          <cell r="L28">
            <v>20000</v>
          </cell>
          <cell r="M28">
            <v>81000</v>
          </cell>
        </row>
        <row r="29">
          <cell r="A29">
            <v>40</v>
          </cell>
          <cell r="B29" t="str">
            <v>ขอนแก่น</v>
          </cell>
          <cell r="C29">
            <v>1</v>
          </cell>
          <cell r="F29">
            <v>1000</v>
          </cell>
        </row>
        <row r="30">
          <cell r="A30">
            <v>41</v>
          </cell>
          <cell r="B30" t="str">
            <v>อุดรธานี</v>
          </cell>
          <cell r="C30">
            <v>199</v>
          </cell>
          <cell r="E30">
            <v>800</v>
          </cell>
          <cell r="H30">
            <v>1000</v>
          </cell>
          <cell r="I30">
            <v>3800</v>
          </cell>
          <cell r="J30">
            <v>1000</v>
          </cell>
          <cell r="K30">
            <v>22400</v>
          </cell>
          <cell r="L30">
            <v>83800</v>
          </cell>
          <cell r="M30">
            <v>56800</v>
          </cell>
        </row>
        <row r="31">
          <cell r="A31">
            <v>42</v>
          </cell>
          <cell r="B31" t="str">
            <v>เลย</v>
          </cell>
          <cell r="C31">
            <v>0</v>
          </cell>
        </row>
        <row r="32">
          <cell r="A32">
            <v>43</v>
          </cell>
          <cell r="B32" t="str">
            <v>หนองคาย</v>
          </cell>
          <cell r="C32">
            <v>0</v>
          </cell>
        </row>
        <row r="33">
          <cell r="A33">
            <v>44</v>
          </cell>
          <cell r="B33" t="str">
            <v>มหาสารคาม</v>
          </cell>
          <cell r="C33">
            <v>0</v>
          </cell>
        </row>
        <row r="34">
          <cell r="A34">
            <v>45</v>
          </cell>
          <cell r="B34" t="str">
            <v>ร้อยเอ็ด</v>
          </cell>
          <cell r="C34">
            <v>122</v>
          </cell>
          <cell r="I34">
            <v>6800</v>
          </cell>
          <cell r="J34">
            <v>2000</v>
          </cell>
          <cell r="K34">
            <v>2400</v>
          </cell>
          <cell r="L34">
            <v>15600</v>
          </cell>
          <cell r="M34">
            <v>60600</v>
          </cell>
        </row>
        <row r="35">
          <cell r="A35">
            <v>46</v>
          </cell>
          <cell r="B35" t="str">
            <v>กาฬสินธุ์</v>
          </cell>
          <cell r="C35">
            <v>175</v>
          </cell>
          <cell r="H35">
            <v>29800</v>
          </cell>
          <cell r="I35">
            <v>32700</v>
          </cell>
          <cell r="J35">
            <v>20000</v>
          </cell>
          <cell r="K35">
            <v>61600</v>
          </cell>
          <cell r="L35">
            <v>9600</v>
          </cell>
          <cell r="M35">
            <v>12000</v>
          </cell>
        </row>
        <row r="36">
          <cell r="A36">
            <v>47</v>
          </cell>
          <cell r="B36" t="str">
            <v>สกลนคร</v>
          </cell>
          <cell r="C36">
            <v>0</v>
          </cell>
        </row>
        <row r="37">
          <cell r="A37">
            <v>48</v>
          </cell>
          <cell r="B37" t="str">
            <v>นครพนม</v>
          </cell>
          <cell r="C37">
            <v>0</v>
          </cell>
        </row>
        <row r="38">
          <cell r="A38">
            <v>49</v>
          </cell>
          <cell r="B38" t="str">
            <v>มุกดาหาร</v>
          </cell>
          <cell r="C38">
            <v>11</v>
          </cell>
          <cell r="M38">
            <v>11000</v>
          </cell>
        </row>
        <row r="39">
          <cell r="A39">
            <v>50</v>
          </cell>
          <cell r="B39" t="str">
            <v>เชียงใหม่</v>
          </cell>
          <cell r="C39">
            <v>0</v>
          </cell>
        </row>
        <row r="40">
          <cell r="A40">
            <v>51</v>
          </cell>
          <cell r="B40" t="str">
            <v>ลำพูน</v>
          </cell>
          <cell r="C40">
            <v>1</v>
          </cell>
          <cell r="M40">
            <v>1000</v>
          </cell>
        </row>
        <row r="41">
          <cell r="A41">
            <v>52</v>
          </cell>
          <cell r="B41" t="str">
            <v>ลำปาง</v>
          </cell>
          <cell r="C41">
            <v>1</v>
          </cell>
          <cell r="L41">
            <v>1000</v>
          </cell>
        </row>
        <row r="42">
          <cell r="A42">
            <v>53</v>
          </cell>
          <cell r="B42" t="str">
            <v>อุตรดิตถ์</v>
          </cell>
          <cell r="C42">
            <v>0</v>
          </cell>
        </row>
        <row r="43">
          <cell r="A43">
            <v>54</v>
          </cell>
          <cell r="B43" t="str">
            <v>แพร่</v>
          </cell>
          <cell r="C43">
            <v>0</v>
          </cell>
        </row>
        <row r="44">
          <cell r="A44">
            <v>55</v>
          </cell>
          <cell r="B44" t="str">
            <v>น่าน</v>
          </cell>
          <cell r="C44">
            <v>0</v>
          </cell>
        </row>
        <row r="45">
          <cell r="A45">
            <v>56</v>
          </cell>
          <cell r="B45" t="str">
            <v>พะเยา</v>
          </cell>
          <cell r="C45">
            <v>0</v>
          </cell>
        </row>
        <row r="46">
          <cell r="A46">
            <v>57</v>
          </cell>
          <cell r="B46" t="str">
            <v>เชียงราย</v>
          </cell>
          <cell r="C46">
            <v>0</v>
          </cell>
        </row>
        <row r="47">
          <cell r="A47">
            <v>58</v>
          </cell>
          <cell r="B47" t="str">
            <v>แม่ฮ่องสอน</v>
          </cell>
          <cell r="C47">
            <v>0</v>
          </cell>
        </row>
        <row r="48">
          <cell r="A48">
            <v>60</v>
          </cell>
          <cell r="B48" t="str">
            <v>นครสวรรค์</v>
          </cell>
          <cell r="C48">
            <v>0</v>
          </cell>
        </row>
        <row r="49">
          <cell r="A49">
            <v>61</v>
          </cell>
          <cell r="B49" t="str">
            <v>อุทัยธานี</v>
          </cell>
          <cell r="C49">
            <v>283</v>
          </cell>
          <cell r="I49">
            <v>18800</v>
          </cell>
          <cell r="J49">
            <v>50000</v>
          </cell>
          <cell r="K49">
            <v>68000</v>
          </cell>
          <cell r="L49">
            <v>62600</v>
          </cell>
          <cell r="M49">
            <v>79200</v>
          </cell>
        </row>
        <row r="50">
          <cell r="A50">
            <v>62</v>
          </cell>
          <cell r="B50" t="str">
            <v>กำแพงเพชร</v>
          </cell>
          <cell r="C50">
            <v>0</v>
          </cell>
        </row>
        <row r="51">
          <cell r="A51">
            <v>63</v>
          </cell>
          <cell r="B51" t="str">
            <v>ตาก</v>
          </cell>
          <cell r="C51">
            <v>62</v>
          </cell>
          <cell r="K51">
            <v>19200</v>
          </cell>
          <cell r="L51">
            <v>15200</v>
          </cell>
          <cell r="M51">
            <v>26000</v>
          </cell>
        </row>
        <row r="52">
          <cell r="A52">
            <v>64</v>
          </cell>
          <cell r="B52" t="str">
            <v>สุโขทัย</v>
          </cell>
          <cell r="C52">
            <v>146</v>
          </cell>
          <cell r="K52">
            <v>21000</v>
          </cell>
          <cell r="L52">
            <v>51400</v>
          </cell>
          <cell r="M52">
            <v>72400</v>
          </cell>
        </row>
        <row r="53">
          <cell r="A53">
            <v>65</v>
          </cell>
          <cell r="B53" t="str">
            <v>พิษณุโลก</v>
          </cell>
          <cell r="C53">
            <v>0</v>
          </cell>
        </row>
        <row r="54">
          <cell r="A54">
            <v>66</v>
          </cell>
          <cell r="B54" t="str">
            <v>พิจิตร</v>
          </cell>
          <cell r="C54">
            <v>1</v>
          </cell>
          <cell r="L54">
            <v>1000</v>
          </cell>
        </row>
        <row r="55">
          <cell r="A55">
            <v>67</v>
          </cell>
          <cell r="B55" t="str">
            <v>เพชรบูรณ์</v>
          </cell>
          <cell r="C55">
            <v>0</v>
          </cell>
        </row>
        <row r="56">
          <cell r="A56">
            <v>70</v>
          </cell>
          <cell r="B56" t="str">
            <v>ราชบุรี</v>
          </cell>
          <cell r="C56">
            <v>186</v>
          </cell>
          <cell r="E56">
            <v>1000</v>
          </cell>
          <cell r="L56">
            <v>53200</v>
          </cell>
          <cell r="M56">
            <v>128200</v>
          </cell>
        </row>
        <row r="57">
          <cell r="A57">
            <v>71</v>
          </cell>
          <cell r="B57" t="str">
            <v>กาญจนบุรี</v>
          </cell>
          <cell r="C57">
            <v>8</v>
          </cell>
          <cell r="I57">
            <v>1000</v>
          </cell>
          <cell r="K57">
            <v>1000</v>
          </cell>
          <cell r="L57">
            <v>4000</v>
          </cell>
          <cell r="M57">
            <v>2000</v>
          </cell>
        </row>
        <row r="58">
          <cell r="A58">
            <v>72</v>
          </cell>
          <cell r="B58" t="str">
            <v>สุพรรณบุรี</v>
          </cell>
          <cell r="C58">
            <v>5</v>
          </cell>
          <cell r="L58">
            <v>1000</v>
          </cell>
          <cell r="M58">
            <v>4000</v>
          </cell>
        </row>
        <row r="59">
          <cell r="A59">
            <v>73</v>
          </cell>
          <cell r="B59" t="str">
            <v>นครปฐม</v>
          </cell>
          <cell r="C59">
            <v>0</v>
          </cell>
        </row>
        <row r="60">
          <cell r="A60">
            <v>74</v>
          </cell>
          <cell r="B60" t="str">
            <v>สมุทรสาคร</v>
          </cell>
          <cell r="C60">
            <v>1</v>
          </cell>
          <cell r="L60">
            <v>500</v>
          </cell>
        </row>
        <row r="61">
          <cell r="A61">
            <v>75</v>
          </cell>
          <cell r="B61" t="str">
            <v>สมุทรสงคราม</v>
          </cell>
          <cell r="C61">
            <v>6</v>
          </cell>
          <cell r="L61">
            <v>1000</v>
          </cell>
          <cell r="M61">
            <v>2000</v>
          </cell>
        </row>
        <row r="62">
          <cell r="A62">
            <v>76</v>
          </cell>
          <cell r="B62" t="str">
            <v>เพชรบุรี</v>
          </cell>
          <cell r="C62">
            <v>0</v>
          </cell>
        </row>
        <row r="63">
          <cell r="A63">
            <v>77</v>
          </cell>
          <cell r="B63" t="str">
            <v>ประจวบคีรีขันธ์</v>
          </cell>
          <cell r="C63">
            <v>45</v>
          </cell>
          <cell r="I63">
            <v>4000</v>
          </cell>
          <cell r="J63">
            <v>7200</v>
          </cell>
          <cell r="K63">
            <v>7800</v>
          </cell>
          <cell r="L63">
            <v>7400</v>
          </cell>
          <cell r="M63">
            <v>6200</v>
          </cell>
        </row>
        <row r="64">
          <cell r="A64">
            <v>80</v>
          </cell>
          <cell r="B64" t="str">
            <v>นครศรีธรรมราช</v>
          </cell>
          <cell r="C64">
            <v>0</v>
          </cell>
        </row>
        <row r="65">
          <cell r="A65">
            <v>81</v>
          </cell>
          <cell r="B65" t="str">
            <v>กระบี่</v>
          </cell>
          <cell r="C65">
            <v>2</v>
          </cell>
          <cell r="L65">
            <v>1000</v>
          </cell>
          <cell r="M65">
            <v>1000</v>
          </cell>
        </row>
        <row r="66">
          <cell r="A66">
            <v>82</v>
          </cell>
          <cell r="B66" t="str">
            <v>พังงา</v>
          </cell>
          <cell r="C66">
            <v>5</v>
          </cell>
          <cell r="M66">
            <v>5000</v>
          </cell>
        </row>
        <row r="67">
          <cell r="A67">
            <v>83</v>
          </cell>
          <cell r="B67" t="str">
            <v>ภูเก็ต</v>
          </cell>
          <cell r="C67">
            <v>0</v>
          </cell>
        </row>
        <row r="68">
          <cell r="A68">
            <v>84</v>
          </cell>
          <cell r="B68" t="str">
            <v>สุราษฎร์ธานี</v>
          </cell>
          <cell r="C68">
            <v>0</v>
          </cell>
        </row>
        <row r="69">
          <cell r="A69">
            <v>85</v>
          </cell>
          <cell r="B69" t="str">
            <v>ระนอง</v>
          </cell>
          <cell r="C69">
            <v>19</v>
          </cell>
          <cell r="K69">
            <v>1000</v>
          </cell>
          <cell r="L69">
            <v>5600</v>
          </cell>
          <cell r="M69">
            <v>10000</v>
          </cell>
        </row>
        <row r="70">
          <cell r="A70">
            <v>86</v>
          </cell>
          <cell r="B70" t="str">
            <v>ชุมพร</v>
          </cell>
          <cell r="C70">
            <v>0</v>
          </cell>
        </row>
        <row r="71">
          <cell r="A71">
            <v>90</v>
          </cell>
          <cell r="B71" t="str">
            <v>สงขลา</v>
          </cell>
          <cell r="C71">
            <v>0</v>
          </cell>
        </row>
        <row r="72">
          <cell r="A72">
            <v>91</v>
          </cell>
          <cell r="B72" t="str">
            <v>สตูล</v>
          </cell>
          <cell r="C72">
            <v>8</v>
          </cell>
          <cell r="K72">
            <v>1000</v>
          </cell>
          <cell r="L72">
            <v>3000</v>
          </cell>
          <cell r="M72">
            <v>4000</v>
          </cell>
        </row>
        <row r="73">
          <cell r="A73">
            <v>92</v>
          </cell>
          <cell r="B73" t="str">
            <v>ตรัง</v>
          </cell>
          <cell r="C73">
            <v>0</v>
          </cell>
        </row>
        <row r="74">
          <cell r="A74">
            <v>93</v>
          </cell>
          <cell r="B74" t="str">
            <v>พัทลุง</v>
          </cell>
          <cell r="C74">
            <v>0</v>
          </cell>
        </row>
        <row r="75">
          <cell r="A75">
            <v>94</v>
          </cell>
          <cell r="B75" t="str">
            <v>ปัตตานี</v>
          </cell>
          <cell r="C75">
            <v>0</v>
          </cell>
        </row>
        <row r="76">
          <cell r="A76">
            <v>95</v>
          </cell>
          <cell r="B76" t="str">
            <v>ยะลา</v>
          </cell>
          <cell r="C76">
            <v>0</v>
          </cell>
        </row>
        <row r="77">
          <cell r="A77">
            <v>96</v>
          </cell>
          <cell r="B77" t="str">
            <v>นราธิวาส</v>
          </cell>
          <cell r="C77">
            <v>3</v>
          </cell>
          <cell r="M77">
            <v>3000</v>
          </cell>
        </row>
        <row r="78">
          <cell r="A78">
            <v>97</v>
          </cell>
          <cell r="B78" t="str">
            <v>กรุงเทพมหานคร2</v>
          </cell>
          <cell r="C78">
            <v>303</v>
          </cell>
          <cell r="G78">
            <v>6800</v>
          </cell>
          <cell r="H78">
            <v>17400</v>
          </cell>
          <cell r="I78">
            <v>19600</v>
          </cell>
          <cell r="J78">
            <v>23600</v>
          </cell>
          <cell r="K78">
            <v>62000</v>
          </cell>
          <cell r="L78">
            <v>52800</v>
          </cell>
          <cell r="M78">
            <v>107400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อบรม"/>
      <sheetName val="seminar(ปชส)"/>
      <sheetName val="seminar (ปน)"/>
      <sheetName val="seminar(คลัง)"/>
      <sheetName val="seminar (จ)"/>
      <sheetName val="seminar(นิติการ)"/>
      <sheetName val="seminar(IT)"/>
      <sheetName val="รายการในประเทศ"/>
      <sheetName val="ข้อมูลคำขอปี54สบ"/>
      <sheetName val="ต่อหน่วย"/>
    </sheetNames>
    <sheetDataSet>
      <sheetData sheetId="0" refreshError="1"/>
      <sheetData sheetId="1">
        <row r="4578">
          <cell r="A4578" t="str">
            <v>1. โครงการ/หลักสูตร...</v>
          </cell>
        </row>
        <row r="4579">
          <cell r="A4579" t="str">
            <v>2. โครงการ/หลักสูตร...</v>
          </cell>
        </row>
        <row r="4580">
          <cell r="A4580" t="str">
            <v>3. โครงการ/หลักสูตร...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งานวิจัย"/>
      <sheetName val="รวม46"/>
      <sheetName val="46บุคลากร"/>
      <sheetName val="50-51"/>
      <sheetName val="48-49"/>
      <sheetName val="chartบริหาร-กองทุน (2)"/>
      <sheetName val="chartบริหาร-กองทุน"/>
      <sheetName val="Chart1"/>
      <sheetName val="งบบริหาร-กองทุน"/>
      <sheetName val="งบ47-51"/>
      <sheetName val="Chart4"/>
      <sheetName val="Chart5"/>
      <sheetName val="Chart6"/>
      <sheetName val="จ่ายจริง46-50"/>
      <sheetName val="proj47"/>
      <sheetName val="งบ 47"/>
      <sheetName val="งบ48"/>
      <sheetName val="งบ49"/>
      <sheetName val="งบ 50"/>
      <sheetName val="งบ 51"/>
      <sheetName val="51"/>
      <sheetName val="จ่าย46"/>
      <sheetName val="รวม47-48"/>
      <sheetName val="บุคลากร 47-48"/>
      <sheetName val="จ่าย 47"/>
      <sheetName val="จ่าย 48"/>
      <sheetName val="จ่าย 49"/>
      <sheetName val="จ่าย 50"/>
      <sheetName val="จ่าย-50เต็มปี"/>
      <sheetName val="Chartงบพรบ"/>
      <sheetName val="Chartจ่ายจริง"/>
      <sheetName val="Chart2"/>
      <sheetName val="Char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B817" t="str">
            <v xml:space="preserve">   -โทรทัศน์(สถานีเอกชน วันธรรมดา)</v>
          </cell>
        </row>
        <row r="818">
          <cell r="A818" t="str">
            <v>งบค่าครุภัณฑ์ ที่ดินและสิ่งก่อสร้าง</v>
          </cell>
          <cell r="B818" t="str">
            <v xml:space="preserve">   -โทรทัศน์(สถานีเอกชน วันหยุด)</v>
          </cell>
        </row>
        <row r="819">
          <cell r="A819" t="str">
            <v>งบเงินอุดหนุน</v>
          </cell>
          <cell r="B819" t="str">
            <v xml:space="preserve">   -โทรทัศน์(สถานีราชการ)</v>
          </cell>
        </row>
        <row r="820">
          <cell r="A820" t="str">
            <v>งบรายจ่ายอื่น</v>
          </cell>
        </row>
        <row r="823">
          <cell r="B823" t="str">
            <v xml:space="preserve">   -หนังสือพิมพ์(คอลัมน์ 6X10 นิ้ว ขาวดำ)</v>
          </cell>
        </row>
        <row r="824">
          <cell r="B824" t="str">
            <v xml:space="preserve">   -หนังสือพิมพ์(คอลัมน์ 6X10 นิ้ว สี)</v>
          </cell>
        </row>
        <row r="825">
          <cell r="B825" t="str">
            <v xml:space="preserve">   -หนังสือพิมพ์(คอลัมน์ 10X12 นิ้ว ขาวดำ)</v>
          </cell>
        </row>
        <row r="826">
          <cell r="B826" t="str">
            <v xml:space="preserve">   -หนังสือพิมพ์(คอลัมน์ 10X12 นิ้ว สี)</v>
          </cell>
        </row>
        <row r="829">
          <cell r="B829" t="str">
            <v>06.01-12.00 น.</v>
          </cell>
        </row>
        <row r="830">
          <cell r="B830" t="str">
            <v>12.01-18.00 น.</v>
          </cell>
        </row>
        <row r="831">
          <cell r="B831" t="str">
            <v>18.01-22.00 น.</v>
          </cell>
        </row>
        <row r="832">
          <cell r="B832" t="str">
            <v>22.01-24.00 น.</v>
          </cell>
        </row>
        <row r="833">
          <cell r="B833" t="str">
            <v>24.01-06.00 น.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/>
      <sheetData sheetId="1"/>
      <sheetData sheetId="2"/>
      <sheetData sheetId="3"/>
      <sheetData sheetId="4">
        <row r="815">
          <cell r="I815" t="str">
            <v xml:space="preserve">   -หนังสือพิมพ์(คอลัมน์ 10X12 นิ้ว ขาวดำ)</v>
          </cell>
          <cell r="J815">
            <v>127100</v>
          </cell>
        </row>
        <row r="816">
          <cell r="I816" t="str">
            <v xml:space="preserve">   -หนังสือพิมพ์(คอลัมน์ 10X12 นิ้ว สี)</v>
          </cell>
          <cell r="J816">
            <v>206200</v>
          </cell>
        </row>
        <row r="817">
          <cell r="I817" t="str">
            <v xml:space="preserve">   -หนังสือพิมพ์(คอลัมน์ 6X10 นิ้ว ขาวดำ)</v>
          </cell>
          <cell r="J817">
            <v>66900</v>
          </cell>
        </row>
        <row r="818">
          <cell r="I818" t="str">
            <v xml:space="preserve">   -หนังสือพิมพ์(คอลัมน์ 6X10 นิ้ว สี)</v>
          </cell>
          <cell r="J818">
            <v>106600</v>
          </cell>
        </row>
        <row r="869">
          <cell r="E869" t="str">
            <v xml:space="preserve">   -โทรทัศน์(สถานีราชการ)05.01-12.00 น.</v>
          </cell>
          <cell r="F869">
            <v>2000</v>
          </cell>
        </row>
        <row r="870">
          <cell r="E870" t="str">
            <v xml:space="preserve">   -โทรทัศน์(สถานีราชการ)12.01-18.00 น.</v>
          </cell>
          <cell r="F870">
            <v>6000</v>
          </cell>
        </row>
        <row r="871">
          <cell r="E871" t="str">
            <v xml:space="preserve">   -โทรทัศน์(สถานีราชการ)18.01-22.00 น.</v>
          </cell>
          <cell r="F871">
            <v>9000</v>
          </cell>
        </row>
        <row r="872">
          <cell r="E872" t="str">
            <v xml:space="preserve">   -โทรทัศน์(สถานีราชการ)22.01-24.00 น.</v>
          </cell>
          <cell r="F872">
            <v>9000</v>
          </cell>
        </row>
        <row r="873">
          <cell r="E873" t="str">
            <v xml:space="preserve">   -โทรทัศน์(สถานีราชการ)24.01-05.00 น.</v>
          </cell>
          <cell r="F873">
            <v>2000</v>
          </cell>
        </row>
        <row r="874">
          <cell r="E874" t="str">
            <v xml:space="preserve">   -โทรทัศน์(สถานีเอกชน วันธรรมดา)05.01-12.00 น.</v>
          </cell>
          <cell r="F874">
            <v>70000</v>
          </cell>
        </row>
        <row r="875">
          <cell r="E875" t="str">
            <v xml:space="preserve">   -โทรทัศน์(สถานีเอกชน วันธรรมดา)12.01-18.00 น.</v>
          </cell>
          <cell r="F875">
            <v>91600</v>
          </cell>
        </row>
        <row r="876">
          <cell r="E876" t="str">
            <v xml:space="preserve">   -โทรทัศน์(สถานีเอกชน วันธรรมดา)18.01-22.00 น.</v>
          </cell>
          <cell r="F876">
            <v>192700</v>
          </cell>
        </row>
        <row r="877">
          <cell r="E877" t="str">
            <v xml:space="preserve">   -โทรทัศน์(สถานีเอกชน วันธรรมดา)22.01-24.00 น.</v>
          </cell>
          <cell r="F877">
            <v>95700</v>
          </cell>
        </row>
        <row r="878">
          <cell r="E878" t="str">
            <v xml:space="preserve">   -โทรทัศน์(สถานีเอกชน วันธรรมดา)24.01-05.00 น.</v>
          </cell>
          <cell r="F878">
            <v>71600</v>
          </cell>
        </row>
        <row r="879">
          <cell r="E879" t="str">
            <v xml:space="preserve">   -โทรทัศน์(สถานีเอกชน วันหยุด)05.01-12.00 น.</v>
          </cell>
          <cell r="F879">
            <v>123000</v>
          </cell>
        </row>
        <row r="880">
          <cell r="E880" t="str">
            <v xml:space="preserve">   -โทรทัศน์(สถานีเอกชน วันหยุด)12.01-18.00 น.</v>
          </cell>
          <cell r="F880">
            <v>213300</v>
          </cell>
        </row>
        <row r="881">
          <cell r="E881" t="str">
            <v xml:space="preserve">   -โทรทัศน์(สถานีเอกชน วันหยุด)18.01-22.00 น.</v>
          </cell>
          <cell r="F881">
            <v>228000</v>
          </cell>
        </row>
        <row r="882">
          <cell r="E882" t="str">
            <v xml:space="preserve">   -โทรทัศน์(สถานีเอกชน วันหยุด)22.01-24.00 น.</v>
          </cell>
          <cell r="F882">
            <v>89000</v>
          </cell>
        </row>
        <row r="883">
          <cell r="E883" t="str">
            <v xml:space="preserve">   -โทรทัศน์(สถานีเอกชน วันหยุด)24.01-05.00 น.</v>
          </cell>
          <cell r="F883">
            <v>96600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6248-7CD4-4678-93EC-01A5701F5531}">
  <sheetPr>
    <tabColor theme="9" tint="0.39997558519241921"/>
    <pageSetUpPr fitToPage="1"/>
  </sheetPr>
  <dimension ref="A1:L149"/>
  <sheetViews>
    <sheetView topLeftCell="A4" zoomScale="80" zoomScaleNormal="80" zoomScaleSheetLayoutView="80" workbookViewId="0">
      <selection activeCell="K18" sqref="K18:P21"/>
    </sheetView>
  </sheetViews>
  <sheetFormatPr defaultRowHeight="21"/>
  <cols>
    <col min="1" max="1" width="40.7109375" style="24" customWidth="1"/>
    <col min="2" max="2" width="7.42578125" style="251" bestFit="1" customWidth="1"/>
    <col min="3" max="3" width="20.42578125" style="45" bestFit="1" customWidth="1"/>
    <col min="4" max="4" width="7.42578125" style="251" bestFit="1" customWidth="1"/>
    <col min="5" max="5" width="20.42578125" style="45" bestFit="1" customWidth="1"/>
    <col min="6" max="6" width="7.42578125" style="251" bestFit="1" customWidth="1"/>
    <col min="7" max="7" width="20.42578125" style="45" bestFit="1" customWidth="1"/>
    <col min="8" max="8" width="7.42578125" style="251" bestFit="1" customWidth="1"/>
    <col min="9" max="9" width="20.42578125" style="45" bestFit="1" customWidth="1"/>
    <col min="10" max="10" width="17.140625" style="24" customWidth="1"/>
    <col min="11" max="11" width="18.28515625" style="306" customWidth="1"/>
    <col min="12" max="12" width="33" style="24" customWidth="1"/>
    <col min="13" max="254" width="9.140625" style="24"/>
    <col min="255" max="255" width="45.85546875" style="24" customWidth="1"/>
    <col min="256" max="263" width="10.5703125" style="24" customWidth="1"/>
    <col min="264" max="264" width="9.7109375" style="24" customWidth="1"/>
    <col min="265" max="265" width="8.42578125" style="24" bestFit="1" customWidth="1"/>
    <col min="266" max="266" width="9.140625" style="24" bestFit="1" customWidth="1"/>
    <col min="267" max="267" width="10.7109375" style="24" customWidth="1"/>
    <col min="268" max="268" width="31.7109375" style="24" customWidth="1"/>
    <col min="269" max="510" width="9.140625" style="24"/>
    <col min="511" max="511" width="45.85546875" style="24" customWidth="1"/>
    <col min="512" max="519" width="10.5703125" style="24" customWidth="1"/>
    <col min="520" max="520" width="9.7109375" style="24" customWidth="1"/>
    <col min="521" max="521" width="8.42578125" style="24" bestFit="1" customWidth="1"/>
    <col min="522" max="522" width="9.140625" style="24" bestFit="1" customWidth="1"/>
    <col min="523" max="523" width="10.7109375" style="24" customWidth="1"/>
    <col min="524" max="524" width="31.7109375" style="24" customWidth="1"/>
    <col min="525" max="766" width="9.140625" style="24"/>
    <col min="767" max="767" width="45.85546875" style="24" customWidth="1"/>
    <col min="768" max="775" width="10.5703125" style="24" customWidth="1"/>
    <col min="776" max="776" width="9.7109375" style="24" customWidth="1"/>
    <col min="777" max="777" width="8.42578125" style="24" bestFit="1" customWidth="1"/>
    <col min="778" max="778" width="9.140625" style="24" bestFit="1" customWidth="1"/>
    <col min="779" max="779" width="10.7109375" style="24" customWidth="1"/>
    <col min="780" max="780" width="31.7109375" style="24" customWidth="1"/>
    <col min="781" max="1022" width="9.140625" style="24"/>
    <col min="1023" max="1023" width="45.85546875" style="24" customWidth="1"/>
    <col min="1024" max="1031" width="10.5703125" style="24" customWidth="1"/>
    <col min="1032" max="1032" width="9.7109375" style="24" customWidth="1"/>
    <col min="1033" max="1033" width="8.42578125" style="24" bestFit="1" customWidth="1"/>
    <col min="1034" max="1034" width="9.140625" style="24" bestFit="1" customWidth="1"/>
    <col min="1035" max="1035" width="10.7109375" style="24" customWidth="1"/>
    <col min="1036" max="1036" width="31.7109375" style="24" customWidth="1"/>
    <col min="1037" max="1278" width="9.140625" style="24"/>
    <col min="1279" max="1279" width="45.85546875" style="24" customWidth="1"/>
    <col min="1280" max="1287" width="10.5703125" style="24" customWidth="1"/>
    <col min="1288" max="1288" width="9.7109375" style="24" customWidth="1"/>
    <col min="1289" max="1289" width="8.42578125" style="24" bestFit="1" customWidth="1"/>
    <col min="1290" max="1290" width="9.140625" style="24" bestFit="1" customWidth="1"/>
    <col min="1291" max="1291" width="10.7109375" style="24" customWidth="1"/>
    <col min="1292" max="1292" width="31.7109375" style="24" customWidth="1"/>
    <col min="1293" max="1534" width="9.140625" style="24"/>
    <col min="1535" max="1535" width="45.85546875" style="24" customWidth="1"/>
    <col min="1536" max="1543" width="10.5703125" style="24" customWidth="1"/>
    <col min="1544" max="1544" width="9.7109375" style="24" customWidth="1"/>
    <col min="1545" max="1545" width="8.42578125" style="24" bestFit="1" customWidth="1"/>
    <col min="1546" max="1546" width="9.140625" style="24" bestFit="1" customWidth="1"/>
    <col min="1547" max="1547" width="10.7109375" style="24" customWidth="1"/>
    <col min="1548" max="1548" width="31.7109375" style="24" customWidth="1"/>
    <col min="1549" max="1790" width="9.140625" style="24"/>
    <col min="1791" max="1791" width="45.85546875" style="24" customWidth="1"/>
    <col min="1792" max="1799" width="10.5703125" style="24" customWidth="1"/>
    <col min="1800" max="1800" width="9.7109375" style="24" customWidth="1"/>
    <col min="1801" max="1801" width="8.42578125" style="24" bestFit="1" customWidth="1"/>
    <col min="1802" max="1802" width="9.140625" style="24" bestFit="1" customWidth="1"/>
    <col min="1803" max="1803" width="10.7109375" style="24" customWidth="1"/>
    <col min="1804" max="1804" width="31.7109375" style="24" customWidth="1"/>
    <col min="1805" max="2046" width="9.140625" style="24"/>
    <col min="2047" max="2047" width="45.85546875" style="24" customWidth="1"/>
    <col min="2048" max="2055" width="10.5703125" style="24" customWidth="1"/>
    <col min="2056" max="2056" width="9.7109375" style="24" customWidth="1"/>
    <col min="2057" max="2057" width="8.42578125" style="24" bestFit="1" customWidth="1"/>
    <col min="2058" max="2058" width="9.140625" style="24" bestFit="1" customWidth="1"/>
    <col min="2059" max="2059" width="10.7109375" style="24" customWidth="1"/>
    <col min="2060" max="2060" width="31.7109375" style="24" customWidth="1"/>
    <col min="2061" max="2302" width="9.140625" style="24"/>
    <col min="2303" max="2303" width="45.85546875" style="24" customWidth="1"/>
    <col min="2304" max="2311" width="10.5703125" style="24" customWidth="1"/>
    <col min="2312" max="2312" width="9.7109375" style="24" customWidth="1"/>
    <col min="2313" max="2313" width="8.42578125" style="24" bestFit="1" customWidth="1"/>
    <col min="2314" max="2314" width="9.140625" style="24" bestFit="1" customWidth="1"/>
    <col min="2315" max="2315" width="10.7109375" style="24" customWidth="1"/>
    <col min="2316" max="2316" width="31.7109375" style="24" customWidth="1"/>
    <col min="2317" max="2558" width="9.140625" style="24"/>
    <col min="2559" max="2559" width="45.85546875" style="24" customWidth="1"/>
    <col min="2560" max="2567" width="10.5703125" style="24" customWidth="1"/>
    <col min="2568" max="2568" width="9.7109375" style="24" customWidth="1"/>
    <col min="2569" max="2569" width="8.42578125" style="24" bestFit="1" customWidth="1"/>
    <col min="2570" max="2570" width="9.140625" style="24" bestFit="1" customWidth="1"/>
    <col min="2571" max="2571" width="10.7109375" style="24" customWidth="1"/>
    <col min="2572" max="2572" width="31.7109375" style="24" customWidth="1"/>
    <col min="2573" max="2814" width="9.140625" style="24"/>
    <col min="2815" max="2815" width="45.85546875" style="24" customWidth="1"/>
    <col min="2816" max="2823" width="10.5703125" style="24" customWidth="1"/>
    <col min="2824" max="2824" width="9.7109375" style="24" customWidth="1"/>
    <col min="2825" max="2825" width="8.42578125" style="24" bestFit="1" customWidth="1"/>
    <col min="2826" max="2826" width="9.140625" style="24" bestFit="1" customWidth="1"/>
    <col min="2827" max="2827" width="10.7109375" style="24" customWidth="1"/>
    <col min="2828" max="2828" width="31.7109375" style="24" customWidth="1"/>
    <col min="2829" max="3070" width="9.140625" style="24"/>
    <col min="3071" max="3071" width="45.85546875" style="24" customWidth="1"/>
    <col min="3072" max="3079" width="10.5703125" style="24" customWidth="1"/>
    <col min="3080" max="3080" width="9.7109375" style="24" customWidth="1"/>
    <col min="3081" max="3081" width="8.42578125" style="24" bestFit="1" customWidth="1"/>
    <col min="3082" max="3082" width="9.140625" style="24" bestFit="1" customWidth="1"/>
    <col min="3083" max="3083" width="10.7109375" style="24" customWidth="1"/>
    <col min="3084" max="3084" width="31.7109375" style="24" customWidth="1"/>
    <col min="3085" max="3326" width="9.140625" style="24"/>
    <col min="3327" max="3327" width="45.85546875" style="24" customWidth="1"/>
    <col min="3328" max="3335" width="10.5703125" style="24" customWidth="1"/>
    <col min="3336" max="3336" width="9.7109375" style="24" customWidth="1"/>
    <col min="3337" max="3337" width="8.42578125" style="24" bestFit="1" customWidth="1"/>
    <col min="3338" max="3338" width="9.140625" style="24" bestFit="1" customWidth="1"/>
    <col min="3339" max="3339" width="10.7109375" style="24" customWidth="1"/>
    <col min="3340" max="3340" width="31.7109375" style="24" customWidth="1"/>
    <col min="3341" max="3582" width="9.140625" style="24"/>
    <col min="3583" max="3583" width="45.85546875" style="24" customWidth="1"/>
    <col min="3584" max="3591" width="10.5703125" style="24" customWidth="1"/>
    <col min="3592" max="3592" width="9.7109375" style="24" customWidth="1"/>
    <col min="3593" max="3593" width="8.42578125" style="24" bestFit="1" customWidth="1"/>
    <col min="3594" max="3594" width="9.140625" style="24" bestFit="1" customWidth="1"/>
    <col min="3595" max="3595" width="10.7109375" style="24" customWidth="1"/>
    <col min="3596" max="3596" width="31.7109375" style="24" customWidth="1"/>
    <col min="3597" max="3838" width="9.140625" style="24"/>
    <col min="3839" max="3839" width="45.85546875" style="24" customWidth="1"/>
    <col min="3840" max="3847" width="10.5703125" style="24" customWidth="1"/>
    <col min="3848" max="3848" width="9.7109375" style="24" customWidth="1"/>
    <col min="3849" max="3849" width="8.42578125" style="24" bestFit="1" customWidth="1"/>
    <col min="3850" max="3850" width="9.140625" style="24" bestFit="1" customWidth="1"/>
    <col min="3851" max="3851" width="10.7109375" style="24" customWidth="1"/>
    <col min="3852" max="3852" width="31.7109375" style="24" customWidth="1"/>
    <col min="3853" max="4094" width="9.140625" style="24"/>
    <col min="4095" max="4095" width="45.85546875" style="24" customWidth="1"/>
    <col min="4096" max="4103" width="10.5703125" style="24" customWidth="1"/>
    <col min="4104" max="4104" width="9.7109375" style="24" customWidth="1"/>
    <col min="4105" max="4105" width="8.42578125" style="24" bestFit="1" customWidth="1"/>
    <col min="4106" max="4106" width="9.140625" style="24" bestFit="1" customWidth="1"/>
    <col min="4107" max="4107" width="10.7109375" style="24" customWidth="1"/>
    <col min="4108" max="4108" width="31.7109375" style="24" customWidth="1"/>
    <col min="4109" max="4350" width="9.140625" style="24"/>
    <col min="4351" max="4351" width="45.85546875" style="24" customWidth="1"/>
    <col min="4352" max="4359" width="10.5703125" style="24" customWidth="1"/>
    <col min="4360" max="4360" width="9.7109375" style="24" customWidth="1"/>
    <col min="4361" max="4361" width="8.42578125" style="24" bestFit="1" customWidth="1"/>
    <col min="4362" max="4362" width="9.140625" style="24" bestFit="1" customWidth="1"/>
    <col min="4363" max="4363" width="10.7109375" style="24" customWidth="1"/>
    <col min="4364" max="4364" width="31.7109375" style="24" customWidth="1"/>
    <col min="4365" max="4606" width="9.140625" style="24"/>
    <col min="4607" max="4607" width="45.85546875" style="24" customWidth="1"/>
    <col min="4608" max="4615" width="10.5703125" style="24" customWidth="1"/>
    <col min="4616" max="4616" width="9.7109375" style="24" customWidth="1"/>
    <col min="4617" max="4617" width="8.42578125" style="24" bestFit="1" customWidth="1"/>
    <col min="4618" max="4618" width="9.140625" style="24" bestFit="1" customWidth="1"/>
    <col min="4619" max="4619" width="10.7109375" style="24" customWidth="1"/>
    <col min="4620" max="4620" width="31.7109375" style="24" customWidth="1"/>
    <col min="4621" max="4862" width="9.140625" style="24"/>
    <col min="4863" max="4863" width="45.85546875" style="24" customWidth="1"/>
    <col min="4864" max="4871" width="10.5703125" style="24" customWidth="1"/>
    <col min="4872" max="4872" width="9.7109375" style="24" customWidth="1"/>
    <col min="4873" max="4873" width="8.42578125" style="24" bestFit="1" customWidth="1"/>
    <col min="4874" max="4874" width="9.140625" style="24" bestFit="1" customWidth="1"/>
    <col min="4875" max="4875" width="10.7109375" style="24" customWidth="1"/>
    <col min="4876" max="4876" width="31.7109375" style="24" customWidth="1"/>
    <col min="4877" max="5118" width="9.140625" style="24"/>
    <col min="5119" max="5119" width="45.85546875" style="24" customWidth="1"/>
    <col min="5120" max="5127" width="10.5703125" style="24" customWidth="1"/>
    <col min="5128" max="5128" width="9.7109375" style="24" customWidth="1"/>
    <col min="5129" max="5129" width="8.42578125" style="24" bestFit="1" customWidth="1"/>
    <col min="5130" max="5130" width="9.140625" style="24" bestFit="1" customWidth="1"/>
    <col min="5131" max="5131" width="10.7109375" style="24" customWidth="1"/>
    <col min="5132" max="5132" width="31.7109375" style="24" customWidth="1"/>
    <col min="5133" max="5374" width="9.140625" style="24"/>
    <col min="5375" max="5375" width="45.85546875" style="24" customWidth="1"/>
    <col min="5376" max="5383" width="10.5703125" style="24" customWidth="1"/>
    <col min="5384" max="5384" width="9.7109375" style="24" customWidth="1"/>
    <col min="5385" max="5385" width="8.42578125" style="24" bestFit="1" customWidth="1"/>
    <col min="5386" max="5386" width="9.140625" style="24" bestFit="1" customWidth="1"/>
    <col min="5387" max="5387" width="10.7109375" style="24" customWidth="1"/>
    <col min="5388" max="5388" width="31.7109375" style="24" customWidth="1"/>
    <col min="5389" max="5630" width="9.140625" style="24"/>
    <col min="5631" max="5631" width="45.85546875" style="24" customWidth="1"/>
    <col min="5632" max="5639" width="10.5703125" style="24" customWidth="1"/>
    <col min="5640" max="5640" width="9.7109375" style="24" customWidth="1"/>
    <col min="5641" max="5641" width="8.42578125" style="24" bestFit="1" customWidth="1"/>
    <col min="5642" max="5642" width="9.140625" style="24" bestFit="1" customWidth="1"/>
    <col min="5643" max="5643" width="10.7109375" style="24" customWidth="1"/>
    <col min="5644" max="5644" width="31.7109375" style="24" customWidth="1"/>
    <col min="5645" max="5886" width="9.140625" style="24"/>
    <col min="5887" max="5887" width="45.85546875" style="24" customWidth="1"/>
    <col min="5888" max="5895" width="10.5703125" style="24" customWidth="1"/>
    <col min="5896" max="5896" width="9.7109375" style="24" customWidth="1"/>
    <col min="5897" max="5897" width="8.42578125" style="24" bestFit="1" customWidth="1"/>
    <col min="5898" max="5898" width="9.140625" style="24" bestFit="1" customWidth="1"/>
    <col min="5899" max="5899" width="10.7109375" style="24" customWidth="1"/>
    <col min="5900" max="5900" width="31.7109375" style="24" customWidth="1"/>
    <col min="5901" max="6142" width="9.140625" style="24"/>
    <col min="6143" max="6143" width="45.85546875" style="24" customWidth="1"/>
    <col min="6144" max="6151" width="10.5703125" style="24" customWidth="1"/>
    <col min="6152" max="6152" width="9.7109375" style="24" customWidth="1"/>
    <col min="6153" max="6153" width="8.42578125" style="24" bestFit="1" customWidth="1"/>
    <col min="6154" max="6154" width="9.140625" style="24" bestFit="1" customWidth="1"/>
    <col min="6155" max="6155" width="10.7109375" style="24" customWidth="1"/>
    <col min="6156" max="6156" width="31.7109375" style="24" customWidth="1"/>
    <col min="6157" max="6398" width="9.140625" style="24"/>
    <col min="6399" max="6399" width="45.85546875" style="24" customWidth="1"/>
    <col min="6400" max="6407" width="10.5703125" style="24" customWidth="1"/>
    <col min="6408" max="6408" width="9.7109375" style="24" customWidth="1"/>
    <col min="6409" max="6409" width="8.42578125" style="24" bestFit="1" customWidth="1"/>
    <col min="6410" max="6410" width="9.140625" style="24" bestFit="1" customWidth="1"/>
    <col min="6411" max="6411" width="10.7109375" style="24" customWidth="1"/>
    <col min="6412" max="6412" width="31.7109375" style="24" customWidth="1"/>
    <col min="6413" max="6654" width="9.140625" style="24"/>
    <col min="6655" max="6655" width="45.85546875" style="24" customWidth="1"/>
    <col min="6656" max="6663" width="10.5703125" style="24" customWidth="1"/>
    <col min="6664" max="6664" width="9.7109375" style="24" customWidth="1"/>
    <col min="6665" max="6665" width="8.42578125" style="24" bestFit="1" customWidth="1"/>
    <col min="6666" max="6666" width="9.140625" style="24" bestFit="1" customWidth="1"/>
    <col min="6667" max="6667" width="10.7109375" style="24" customWidth="1"/>
    <col min="6668" max="6668" width="31.7109375" style="24" customWidth="1"/>
    <col min="6669" max="6910" width="9.140625" style="24"/>
    <col min="6911" max="6911" width="45.85546875" style="24" customWidth="1"/>
    <col min="6912" max="6919" width="10.5703125" style="24" customWidth="1"/>
    <col min="6920" max="6920" width="9.7109375" style="24" customWidth="1"/>
    <col min="6921" max="6921" width="8.42578125" style="24" bestFit="1" customWidth="1"/>
    <col min="6922" max="6922" width="9.140625" style="24" bestFit="1" customWidth="1"/>
    <col min="6923" max="6923" width="10.7109375" style="24" customWidth="1"/>
    <col min="6924" max="6924" width="31.7109375" style="24" customWidth="1"/>
    <col min="6925" max="7166" width="9.140625" style="24"/>
    <col min="7167" max="7167" width="45.85546875" style="24" customWidth="1"/>
    <col min="7168" max="7175" width="10.5703125" style="24" customWidth="1"/>
    <col min="7176" max="7176" width="9.7109375" style="24" customWidth="1"/>
    <col min="7177" max="7177" width="8.42578125" style="24" bestFit="1" customWidth="1"/>
    <col min="7178" max="7178" width="9.140625" style="24" bestFit="1" customWidth="1"/>
    <col min="7179" max="7179" width="10.7109375" style="24" customWidth="1"/>
    <col min="7180" max="7180" width="31.7109375" style="24" customWidth="1"/>
    <col min="7181" max="7422" width="9.140625" style="24"/>
    <col min="7423" max="7423" width="45.85546875" style="24" customWidth="1"/>
    <col min="7424" max="7431" width="10.5703125" style="24" customWidth="1"/>
    <col min="7432" max="7432" width="9.7109375" style="24" customWidth="1"/>
    <col min="7433" max="7433" width="8.42578125" style="24" bestFit="1" customWidth="1"/>
    <col min="7434" max="7434" width="9.140625" style="24" bestFit="1" customWidth="1"/>
    <col min="7435" max="7435" width="10.7109375" style="24" customWidth="1"/>
    <col min="7436" max="7436" width="31.7109375" style="24" customWidth="1"/>
    <col min="7437" max="7678" width="9.140625" style="24"/>
    <col min="7679" max="7679" width="45.85546875" style="24" customWidth="1"/>
    <col min="7680" max="7687" width="10.5703125" style="24" customWidth="1"/>
    <col min="7688" max="7688" width="9.7109375" style="24" customWidth="1"/>
    <col min="7689" max="7689" width="8.42578125" style="24" bestFit="1" customWidth="1"/>
    <col min="7690" max="7690" width="9.140625" style="24" bestFit="1" customWidth="1"/>
    <col min="7691" max="7691" width="10.7109375" style="24" customWidth="1"/>
    <col min="7692" max="7692" width="31.7109375" style="24" customWidth="1"/>
    <col min="7693" max="7934" width="9.140625" style="24"/>
    <col min="7935" max="7935" width="45.85546875" style="24" customWidth="1"/>
    <col min="7936" max="7943" width="10.5703125" style="24" customWidth="1"/>
    <col min="7944" max="7944" width="9.7109375" style="24" customWidth="1"/>
    <col min="7945" max="7945" width="8.42578125" style="24" bestFit="1" customWidth="1"/>
    <col min="7946" max="7946" width="9.140625" style="24" bestFit="1" customWidth="1"/>
    <col min="7947" max="7947" width="10.7109375" style="24" customWidth="1"/>
    <col min="7948" max="7948" width="31.7109375" style="24" customWidth="1"/>
    <col min="7949" max="8190" width="9.140625" style="24"/>
    <col min="8191" max="8191" width="45.85546875" style="24" customWidth="1"/>
    <col min="8192" max="8199" width="10.5703125" style="24" customWidth="1"/>
    <col min="8200" max="8200" width="9.7109375" style="24" customWidth="1"/>
    <col min="8201" max="8201" width="8.42578125" style="24" bestFit="1" customWidth="1"/>
    <col min="8202" max="8202" width="9.140625" style="24" bestFit="1" customWidth="1"/>
    <col min="8203" max="8203" width="10.7109375" style="24" customWidth="1"/>
    <col min="8204" max="8204" width="31.7109375" style="24" customWidth="1"/>
    <col min="8205" max="8446" width="9.140625" style="24"/>
    <col min="8447" max="8447" width="45.85546875" style="24" customWidth="1"/>
    <col min="8448" max="8455" width="10.5703125" style="24" customWidth="1"/>
    <col min="8456" max="8456" width="9.7109375" style="24" customWidth="1"/>
    <col min="8457" max="8457" width="8.42578125" style="24" bestFit="1" customWidth="1"/>
    <col min="8458" max="8458" width="9.140625" style="24" bestFit="1" customWidth="1"/>
    <col min="8459" max="8459" width="10.7109375" style="24" customWidth="1"/>
    <col min="8460" max="8460" width="31.7109375" style="24" customWidth="1"/>
    <col min="8461" max="8702" width="9.140625" style="24"/>
    <col min="8703" max="8703" width="45.85546875" style="24" customWidth="1"/>
    <col min="8704" max="8711" width="10.5703125" style="24" customWidth="1"/>
    <col min="8712" max="8712" width="9.7109375" style="24" customWidth="1"/>
    <col min="8713" max="8713" width="8.42578125" style="24" bestFit="1" customWidth="1"/>
    <col min="8714" max="8714" width="9.140625" style="24" bestFit="1" customWidth="1"/>
    <col min="8715" max="8715" width="10.7109375" style="24" customWidth="1"/>
    <col min="8716" max="8716" width="31.7109375" style="24" customWidth="1"/>
    <col min="8717" max="8958" width="9.140625" style="24"/>
    <col min="8959" max="8959" width="45.85546875" style="24" customWidth="1"/>
    <col min="8960" max="8967" width="10.5703125" style="24" customWidth="1"/>
    <col min="8968" max="8968" width="9.7109375" style="24" customWidth="1"/>
    <col min="8969" max="8969" width="8.42578125" style="24" bestFit="1" customWidth="1"/>
    <col min="8970" max="8970" width="9.140625" style="24" bestFit="1" customWidth="1"/>
    <col min="8971" max="8971" width="10.7109375" style="24" customWidth="1"/>
    <col min="8972" max="8972" width="31.7109375" style="24" customWidth="1"/>
    <col min="8973" max="9214" width="9.140625" style="24"/>
    <col min="9215" max="9215" width="45.85546875" style="24" customWidth="1"/>
    <col min="9216" max="9223" width="10.5703125" style="24" customWidth="1"/>
    <col min="9224" max="9224" width="9.7109375" style="24" customWidth="1"/>
    <col min="9225" max="9225" width="8.42578125" style="24" bestFit="1" customWidth="1"/>
    <col min="9226" max="9226" width="9.140625" style="24" bestFit="1" customWidth="1"/>
    <col min="9227" max="9227" width="10.7109375" style="24" customWidth="1"/>
    <col min="9228" max="9228" width="31.7109375" style="24" customWidth="1"/>
    <col min="9229" max="9470" width="9.140625" style="24"/>
    <col min="9471" max="9471" width="45.85546875" style="24" customWidth="1"/>
    <col min="9472" max="9479" width="10.5703125" style="24" customWidth="1"/>
    <col min="9480" max="9480" width="9.7109375" style="24" customWidth="1"/>
    <col min="9481" max="9481" width="8.42578125" style="24" bestFit="1" customWidth="1"/>
    <col min="9482" max="9482" width="9.140625" style="24" bestFit="1" customWidth="1"/>
    <col min="9483" max="9483" width="10.7109375" style="24" customWidth="1"/>
    <col min="9484" max="9484" width="31.7109375" style="24" customWidth="1"/>
    <col min="9485" max="9726" width="9.140625" style="24"/>
    <col min="9727" max="9727" width="45.85546875" style="24" customWidth="1"/>
    <col min="9728" max="9735" width="10.5703125" style="24" customWidth="1"/>
    <col min="9736" max="9736" width="9.7109375" style="24" customWidth="1"/>
    <col min="9737" max="9737" width="8.42578125" style="24" bestFit="1" customWidth="1"/>
    <col min="9738" max="9738" width="9.140625" style="24" bestFit="1" customWidth="1"/>
    <col min="9739" max="9739" width="10.7109375" style="24" customWidth="1"/>
    <col min="9740" max="9740" width="31.7109375" style="24" customWidth="1"/>
    <col min="9741" max="9982" width="9.140625" style="24"/>
    <col min="9983" max="9983" width="45.85546875" style="24" customWidth="1"/>
    <col min="9984" max="9991" width="10.5703125" style="24" customWidth="1"/>
    <col min="9992" max="9992" width="9.7109375" style="24" customWidth="1"/>
    <col min="9993" max="9993" width="8.42578125" style="24" bestFit="1" customWidth="1"/>
    <col min="9994" max="9994" width="9.140625" style="24" bestFit="1" customWidth="1"/>
    <col min="9995" max="9995" width="10.7109375" style="24" customWidth="1"/>
    <col min="9996" max="9996" width="31.7109375" style="24" customWidth="1"/>
    <col min="9997" max="10238" width="9.140625" style="24"/>
    <col min="10239" max="10239" width="45.85546875" style="24" customWidth="1"/>
    <col min="10240" max="10247" width="10.5703125" style="24" customWidth="1"/>
    <col min="10248" max="10248" width="9.7109375" style="24" customWidth="1"/>
    <col min="10249" max="10249" width="8.42578125" style="24" bestFit="1" customWidth="1"/>
    <col min="10250" max="10250" width="9.140625" style="24" bestFit="1" customWidth="1"/>
    <col min="10251" max="10251" width="10.7109375" style="24" customWidth="1"/>
    <col min="10252" max="10252" width="31.7109375" style="24" customWidth="1"/>
    <col min="10253" max="10494" width="9.140625" style="24"/>
    <col min="10495" max="10495" width="45.85546875" style="24" customWidth="1"/>
    <col min="10496" max="10503" width="10.5703125" style="24" customWidth="1"/>
    <col min="10504" max="10504" width="9.7109375" style="24" customWidth="1"/>
    <col min="10505" max="10505" width="8.42578125" style="24" bestFit="1" customWidth="1"/>
    <col min="10506" max="10506" width="9.140625" style="24" bestFit="1" customWidth="1"/>
    <col min="10507" max="10507" width="10.7109375" style="24" customWidth="1"/>
    <col min="10508" max="10508" width="31.7109375" style="24" customWidth="1"/>
    <col min="10509" max="10750" width="9.140625" style="24"/>
    <col min="10751" max="10751" width="45.85546875" style="24" customWidth="1"/>
    <col min="10752" max="10759" width="10.5703125" style="24" customWidth="1"/>
    <col min="10760" max="10760" width="9.7109375" style="24" customWidth="1"/>
    <col min="10761" max="10761" width="8.42578125" style="24" bestFit="1" customWidth="1"/>
    <col min="10762" max="10762" width="9.140625" style="24" bestFit="1" customWidth="1"/>
    <col min="10763" max="10763" width="10.7109375" style="24" customWidth="1"/>
    <col min="10764" max="10764" width="31.7109375" style="24" customWidth="1"/>
    <col min="10765" max="11006" width="9.140625" style="24"/>
    <col min="11007" max="11007" width="45.85546875" style="24" customWidth="1"/>
    <col min="11008" max="11015" width="10.5703125" style="24" customWidth="1"/>
    <col min="11016" max="11016" width="9.7109375" style="24" customWidth="1"/>
    <col min="11017" max="11017" width="8.42578125" style="24" bestFit="1" customWidth="1"/>
    <col min="11018" max="11018" width="9.140625" style="24" bestFit="1" customWidth="1"/>
    <col min="11019" max="11019" width="10.7109375" style="24" customWidth="1"/>
    <col min="11020" max="11020" width="31.7109375" style="24" customWidth="1"/>
    <col min="11021" max="11262" width="9.140625" style="24"/>
    <col min="11263" max="11263" width="45.85546875" style="24" customWidth="1"/>
    <col min="11264" max="11271" width="10.5703125" style="24" customWidth="1"/>
    <col min="11272" max="11272" width="9.7109375" style="24" customWidth="1"/>
    <col min="11273" max="11273" width="8.42578125" style="24" bestFit="1" customWidth="1"/>
    <col min="11274" max="11274" width="9.140625" style="24" bestFit="1" customWidth="1"/>
    <col min="11275" max="11275" width="10.7109375" style="24" customWidth="1"/>
    <col min="11276" max="11276" width="31.7109375" style="24" customWidth="1"/>
    <col min="11277" max="11518" width="9.140625" style="24"/>
    <col min="11519" max="11519" width="45.85546875" style="24" customWidth="1"/>
    <col min="11520" max="11527" width="10.5703125" style="24" customWidth="1"/>
    <col min="11528" max="11528" width="9.7109375" style="24" customWidth="1"/>
    <col min="11529" max="11529" width="8.42578125" style="24" bestFit="1" customWidth="1"/>
    <col min="11530" max="11530" width="9.140625" style="24" bestFit="1" customWidth="1"/>
    <col min="11531" max="11531" width="10.7109375" style="24" customWidth="1"/>
    <col min="11532" max="11532" width="31.7109375" style="24" customWidth="1"/>
    <col min="11533" max="11774" width="9.140625" style="24"/>
    <col min="11775" max="11775" width="45.85546875" style="24" customWidth="1"/>
    <col min="11776" max="11783" width="10.5703125" style="24" customWidth="1"/>
    <col min="11784" max="11784" width="9.7109375" style="24" customWidth="1"/>
    <col min="11785" max="11785" width="8.42578125" style="24" bestFit="1" customWidth="1"/>
    <col min="11786" max="11786" width="9.140625" style="24" bestFit="1" customWidth="1"/>
    <col min="11787" max="11787" width="10.7109375" style="24" customWidth="1"/>
    <col min="11788" max="11788" width="31.7109375" style="24" customWidth="1"/>
    <col min="11789" max="12030" width="9.140625" style="24"/>
    <col min="12031" max="12031" width="45.85546875" style="24" customWidth="1"/>
    <col min="12032" max="12039" width="10.5703125" style="24" customWidth="1"/>
    <col min="12040" max="12040" width="9.7109375" style="24" customWidth="1"/>
    <col min="12041" max="12041" width="8.42578125" style="24" bestFit="1" customWidth="1"/>
    <col min="12042" max="12042" width="9.140625" style="24" bestFit="1" customWidth="1"/>
    <col min="12043" max="12043" width="10.7109375" style="24" customWidth="1"/>
    <col min="12044" max="12044" width="31.7109375" style="24" customWidth="1"/>
    <col min="12045" max="12286" width="9.140625" style="24"/>
    <col min="12287" max="12287" width="45.85546875" style="24" customWidth="1"/>
    <col min="12288" max="12295" width="10.5703125" style="24" customWidth="1"/>
    <col min="12296" max="12296" width="9.7109375" style="24" customWidth="1"/>
    <col min="12297" max="12297" width="8.42578125" style="24" bestFit="1" customWidth="1"/>
    <col min="12298" max="12298" width="9.140625" style="24" bestFit="1" customWidth="1"/>
    <col min="12299" max="12299" width="10.7109375" style="24" customWidth="1"/>
    <col min="12300" max="12300" width="31.7109375" style="24" customWidth="1"/>
    <col min="12301" max="12542" width="9.140625" style="24"/>
    <col min="12543" max="12543" width="45.85546875" style="24" customWidth="1"/>
    <col min="12544" max="12551" width="10.5703125" style="24" customWidth="1"/>
    <col min="12552" max="12552" width="9.7109375" style="24" customWidth="1"/>
    <col min="12553" max="12553" width="8.42578125" style="24" bestFit="1" customWidth="1"/>
    <col min="12554" max="12554" width="9.140625" style="24" bestFit="1" customWidth="1"/>
    <col min="12555" max="12555" width="10.7109375" style="24" customWidth="1"/>
    <col min="12556" max="12556" width="31.7109375" style="24" customWidth="1"/>
    <col min="12557" max="12798" width="9.140625" style="24"/>
    <col min="12799" max="12799" width="45.85546875" style="24" customWidth="1"/>
    <col min="12800" max="12807" width="10.5703125" style="24" customWidth="1"/>
    <col min="12808" max="12808" width="9.7109375" style="24" customWidth="1"/>
    <col min="12809" max="12809" width="8.42578125" style="24" bestFit="1" customWidth="1"/>
    <col min="12810" max="12810" width="9.140625" style="24" bestFit="1" customWidth="1"/>
    <col min="12811" max="12811" width="10.7109375" style="24" customWidth="1"/>
    <col min="12812" max="12812" width="31.7109375" style="24" customWidth="1"/>
    <col min="12813" max="13054" width="9.140625" style="24"/>
    <col min="13055" max="13055" width="45.85546875" style="24" customWidth="1"/>
    <col min="13056" max="13063" width="10.5703125" style="24" customWidth="1"/>
    <col min="13064" max="13064" width="9.7109375" style="24" customWidth="1"/>
    <col min="13065" max="13065" width="8.42578125" style="24" bestFit="1" customWidth="1"/>
    <col min="13066" max="13066" width="9.140625" style="24" bestFit="1" customWidth="1"/>
    <col min="13067" max="13067" width="10.7109375" style="24" customWidth="1"/>
    <col min="13068" max="13068" width="31.7109375" style="24" customWidth="1"/>
    <col min="13069" max="13310" width="9.140625" style="24"/>
    <col min="13311" max="13311" width="45.85546875" style="24" customWidth="1"/>
    <col min="13312" max="13319" width="10.5703125" style="24" customWidth="1"/>
    <col min="13320" max="13320" width="9.7109375" style="24" customWidth="1"/>
    <col min="13321" max="13321" width="8.42578125" style="24" bestFit="1" customWidth="1"/>
    <col min="13322" max="13322" width="9.140625" style="24" bestFit="1" customWidth="1"/>
    <col min="13323" max="13323" width="10.7109375" style="24" customWidth="1"/>
    <col min="13324" max="13324" width="31.7109375" style="24" customWidth="1"/>
    <col min="13325" max="13566" width="9.140625" style="24"/>
    <col min="13567" max="13567" width="45.85546875" style="24" customWidth="1"/>
    <col min="13568" max="13575" width="10.5703125" style="24" customWidth="1"/>
    <col min="13576" max="13576" width="9.7109375" style="24" customWidth="1"/>
    <col min="13577" max="13577" width="8.42578125" style="24" bestFit="1" customWidth="1"/>
    <col min="13578" max="13578" width="9.140625" style="24" bestFit="1" customWidth="1"/>
    <col min="13579" max="13579" width="10.7109375" style="24" customWidth="1"/>
    <col min="13580" max="13580" width="31.7109375" style="24" customWidth="1"/>
    <col min="13581" max="13822" width="9.140625" style="24"/>
    <col min="13823" max="13823" width="45.85546875" style="24" customWidth="1"/>
    <col min="13824" max="13831" width="10.5703125" style="24" customWidth="1"/>
    <col min="13832" max="13832" width="9.7109375" style="24" customWidth="1"/>
    <col min="13833" max="13833" width="8.42578125" style="24" bestFit="1" customWidth="1"/>
    <col min="13834" max="13834" width="9.140625" style="24" bestFit="1" customWidth="1"/>
    <col min="13835" max="13835" width="10.7109375" style="24" customWidth="1"/>
    <col min="13836" max="13836" width="31.7109375" style="24" customWidth="1"/>
    <col min="13837" max="14078" width="9.140625" style="24"/>
    <col min="14079" max="14079" width="45.85546875" style="24" customWidth="1"/>
    <col min="14080" max="14087" width="10.5703125" style="24" customWidth="1"/>
    <col min="14088" max="14088" width="9.7109375" style="24" customWidth="1"/>
    <col min="14089" max="14089" width="8.42578125" style="24" bestFit="1" customWidth="1"/>
    <col min="14090" max="14090" width="9.140625" style="24" bestFit="1" customWidth="1"/>
    <col min="14091" max="14091" width="10.7109375" style="24" customWidth="1"/>
    <col min="14092" max="14092" width="31.7109375" style="24" customWidth="1"/>
    <col min="14093" max="14334" width="9.140625" style="24"/>
    <col min="14335" max="14335" width="45.85546875" style="24" customWidth="1"/>
    <col min="14336" max="14343" width="10.5703125" style="24" customWidth="1"/>
    <col min="14344" max="14344" width="9.7109375" style="24" customWidth="1"/>
    <col min="14345" max="14345" width="8.42578125" style="24" bestFit="1" customWidth="1"/>
    <col min="14346" max="14346" width="9.140625" style="24" bestFit="1" customWidth="1"/>
    <col min="14347" max="14347" width="10.7109375" style="24" customWidth="1"/>
    <col min="14348" max="14348" width="31.7109375" style="24" customWidth="1"/>
    <col min="14349" max="14590" width="9.140625" style="24"/>
    <col min="14591" max="14591" width="45.85546875" style="24" customWidth="1"/>
    <col min="14592" max="14599" width="10.5703125" style="24" customWidth="1"/>
    <col min="14600" max="14600" width="9.7109375" style="24" customWidth="1"/>
    <col min="14601" max="14601" width="8.42578125" style="24" bestFit="1" customWidth="1"/>
    <col min="14602" max="14602" width="9.140625" style="24" bestFit="1" customWidth="1"/>
    <col min="14603" max="14603" width="10.7109375" style="24" customWidth="1"/>
    <col min="14604" max="14604" width="31.7109375" style="24" customWidth="1"/>
    <col min="14605" max="14846" width="9.140625" style="24"/>
    <col min="14847" max="14847" width="45.85546875" style="24" customWidth="1"/>
    <col min="14848" max="14855" width="10.5703125" style="24" customWidth="1"/>
    <col min="14856" max="14856" width="9.7109375" style="24" customWidth="1"/>
    <col min="14857" max="14857" width="8.42578125" style="24" bestFit="1" customWidth="1"/>
    <col min="14858" max="14858" width="9.140625" style="24" bestFit="1" customWidth="1"/>
    <col min="14859" max="14859" width="10.7109375" style="24" customWidth="1"/>
    <col min="14860" max="14860" width="31.7109375" style="24" customWidth="1"/>
    <col min="14861" max="15102" width="9.140625" style="24"/>
    <col min="15103" max="15103" width="45.85546875" style="24" customWidth="1"/>
    <col min="15104" max="15111" width="10.5703125" style="24" customWidth="1"/>
    <col min="15112" max="15112" width="9.7109375" style="24" customWidth="1"/>
    <col min="15113" max="15113" width="8.42578125" style="24" bestFit="1" customWidth="1"/>
    <col min="15114" max="15114" width="9.140625" style="24" bestFit="1" customWidth="1"/>
    <col min="15115" max="15115" width="10.7109375" style="24" customWidth="1"/>
    <col min="15116" max="15116" width="31.7109375" style="24" customWidth="1"/>
    <col min="15117" max="15358" width="9.140625" style="24"/>
    <col min="15359" max="15359" width="45.85546875" style="24" customWidth="1"/>
    <col min="15360" max="15367" width="10.5703125" style="24" customWidth="1"/>
    <col min="15368" max="15368" width="9.7109375" style="24" customWidth="1"/>
    <col min="15369" max="15369" width="8.42578125" style="24" bestFit="1" customWidth="1"/>
    <col min="15370" max="15370" width="9.140625" style="24" bestFit="1" customWidth="1"/>
    <col min="15371" max="15371" width="10.7109375" style="24" customWidth="1"/>
    <col min="15372" max="15372" width="31.7109375" style="24" customWidth="1"/>
    <col min="15373" max="15614" width="9.140625" style="24"/>
    <col min="15615" max="15615" width="45.85546875" style="24" customWidth="1"/>
    <col min="15616" max="15623" width="10.5703125" style="24" customWidth="1"/>
    <col min="15624" max="15624" width="9.7109375" style="24" customWidth="1"/>
    <col min="15625" max="15625" width="8.42578125" style="24" bestFit="1" customWidth="1"/>
    <col min="15626" max="15626" width="9.140625" style="24" bestFit="1" customWidth="1"/>
    <col min="15627" max="15627" width="10.7109375" style="24" customWidth="1"/>
    <col min="15628" max="15628" width="31.7109375" style="24" customWidth="1"/>
    <col min="15629" max="15870" width="9.140625" style="24"/>
    <col min="15871" max="15871" width="45.85546875" style="24" customWidth="1"/>
    <col min="15872" max="15879" width="10.5703125" style="24" customWidth="1"/>
    <col min="15880" max="15880" width="9.7109375" style="24" customWidth="1"/>
    <col min="15881" max="15881" width="8.42578125" style="24" bestFit="1" customWidth="1"/>
    <col min="15882" max="15882" width="9.140625" style="24" bestFit="1" customWidth="1"/>
    <col min="15883" max="15883" width="10.7109375" style="24" customWidth="1"/>
    <col min="15884" max="15884" width="31.7109375" style="24" customWidth="1"/>
    <col min="15885" max="16126" width="9.140625" style="24"/>
    <col min="16127" max="16127" width="45.85546875" style="24" customWidth="1"/>
    <col min="16128" max="16135" width="10.5703125" style="24" customWidth="1"/>
    <col min="16136" max="16136" width="9.7109375" style="24" customWidth="1"/>
    <col min="16137" max="16137" width="8.42578125" style="24" bestFit="1" customWidth="1"/>
    <col min="16138" max="16138" width="9.140625" style="24" bestFit="1" customWidth="1"/>
    <col min="16139" max="16139" width="10.7109375" style="24" customWidth="1"/>
    <col min="16140" max="16140" width="31.7109375" style="24" customWidth="1"/>
    <col min="16141" max="16371" width="9.140625" style="24"/>
    <col min="16372" max="16384" width="9" style="24" customWidth="1"/>
  </cols>
  <sheetData>
    <row r="1" spans="1:12" ht="26.25" customHeight="1">
      <c r="A1" s="926" t="s">
        <v>682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</row>
    <row r="2" spans="1:12" ht="15.75" customHeight="1">
      <c r="A2" s="927" t="s">
        <v>35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</row>
    <row r="3" spans="1:12" ht="9.75" customHeight="1">
      <c r="A3" s="927"/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</row>
    <row r="4" spans="1:12" ht="23.25" customHeight="1">
      <c r="A4" s="25" t="s">
        <v>691</v>
      </c>
      <c r="J4" s="928"/>
      <c r="K4" s="928"/>
      <c r="L4" s="928"/>
    </row>
    <row r="5" spans="1:12">
      <c r="A5" s="25" t="s">
        <v>692</v>
      </c>
      <c r="J5" s="927"/>
      <c r="K5" s="927"/>
      <c r="L5" s="927"/>
    </row>
    <row r="6" spans="1:12" ht="28.5" customHeight="1">
      <c r="A6" s="929"/>
      <c r="B6" s="929"/>
      <c r="C6" s="929"/>
      <c r="D6" s="929"/>
      <c r="E6" s="929"/>
      <c r="F6" s="929"/>
      <c r="G6" s="929"/>
      <c r="H6" s="929"/>
      <c r="I6" s="929"/>
      <c r="L6" s="249" t="s">
        <v>9</v>
      </c>
    </row>
    <row r="7" spans="1:12" s="305" customFormat="1" ht="24.6" customHeight="1">
      <c r="A7" s="914" t="s">
        <v>10</v>
      </c>
      <c r="B7" s="917" t="s">
        <v>23</v>
      </c>
      <c r="C7" s="917"/>
      <c r="D7" s="917"/>
      <c r="E7" s="917"/>
      <c r="F7" s="918" t="s">
        <v>24</v>
      </c>
      <c r="G7" s="918"/>
      <c r="H7" s="919" t="s">
        <v>608</v>
      </c>
      <c r="I7" s="919"/>
      <c r="J7" s="919"/>
      <c r="K7" s="919"/>
      <c r="L7" s="917" t="s">
        <v>11</v>
      </c>
    </row>
    <row r="8" spans="1:12" s="305" customFormat="1" ht="24.6" customHeight="1">
      <c r="A8" s="915"/>
      <c r="B8" s="920" t="s">
        <v>161</v>
      </c>
      <c r="C8" s="921"/>
      <c r="D8" s="920" t="s">
        <v>40</v>
      </c>
      <c r="E8" s="921"/>
      <c r="F8" s="920" t="s">
        <v>41</v>
      </c>
      <c r="G8" s="921"/>
      <c r="H8" s="920" t="s">
        <v>19</v>
      </c>
      <c r="I8" s="921"/>
      <c r="J8" s="920" t="s">
        <v>679</v>
      </c>
      <c r="K8" s="921"/>
      <c r="L8" s="917"/>
    </row>
    <row r="9" spans="1:12" s="305" customFormat="1" ht="27" customHeight="1">
      <c r="A9" s="915"/>
      <c r="B9" s="922"/>
      <c r="C9" s="923"/>
      <c r="D9" s="922"/>
      <c r="E9" s="923"/>
      <c r="F9" s="922"/>
      <c r="G9" s="923"/>
      <c r="H9" s="922"/>
      <c r="I9" s="923"/>
      <c r="J9" s="922"/>
      <c r="K9" s="923"/>
      <c r="L9" s="917"/>
    </row>
    <row r="10" spans="1:12" s="305" customFormat="1" ht="55.5" customHeight="1">
      <c r="A10" s="915"/>
      <c r="B10" s="924"/>
      <c r="C10" s="925"/>
      <c r="D10" s="924"/>
      <c r="E10" s="925"/>
      <c r="F10" s="924"/>
      <c r="G10" s="925"/>
      <c r="H10" s="924"/>
      <c r="I10" s="925"/>
      <c r="J10" s="924"/>
      <c r="K10" s="925"/>
      <c r="L10" s="917"/>
    </row>
    <row r="11" spans="1:12" s="26" customFormat="1" ht="43.5" customHeight="1">
      <c r="A11" s="915"/>
      <c r="B11" s="360">
        <v>1</v>
      </c>
      <c r="C11" s="349">
        <v>2</v>
      </c>
      <c r="D11" s="360">
        <v>3</v>
      </c>
      <c r="E11" s="349">
        <v>4</v>
      </c>
      <c r="F11" s="360">
        <v>5</v>
      </c>
      <c r="G11" s="349">
        <v>6</v>
      </c>
      <c r="H11" s="360">
        <v>7</v>
      </c>
      <c r="I11" s="349">
        <v>8</v>
      </c>
      <c r="J11" s="349" t="s">
        <v>693</v>
      </c>
      <c r="K11" s="360" t="s">
        <v>686</v>
      </c>
      <c r="L11" s="917"/>
    </row>
    <row r="12" spans="1:12" s="27" customFormat="1" ht="27" customHeight="1">
      <c r="A12" s="916"/>
      <c r="B12" s="258" t="s">
        <v>2</v>
      </c>
      <c r="C12" s="273" t="s">
        <v>56</v>
      </c>
      <c r="D12" s="258" t="s">
        <v>2</v>
      </c>
      <c r="E12" s="273" t="s">
        <v>56</v>
      </c>
      <c r="F12" s="258" t="s">
        <v>2</v>
      </c>
      <c r="G12" s="273" t="s">
        <v>56</v>
      </c>
      <c r="H12" s="258" t="s">
        <v>2</v>
      </c>
      <c r="I12" s="273" t="s">
        <v>56</v>
      </c>
      <c r="J12" s="273" t="s">
        <v>56</v>
      </c>
      <c r="K12" s="329" t="s">
        <v>25</v>
      </c>
      <c r="L12" s="917"/>
    </row>
    <row r="13" spans="1:12" ht="25.5" customHeight="1">
      <c r="A13" s="28" t="s">
        <v>20</v>
      </c>
      <c r="B13" s="300">
        <f>B14+B20</f>
        <v>0</v>
      </c>
      <c r="C13" s="300">
        <f t="shared" ref="C13:I13" si="0">C14+C20</f>
        <v>0</v>
      </c>
      <c r="D13" s="300">
        <f t="shared" si="0"/>
        <v>0</v>
      </c>
      <c r="E13" s="300">
        <f t="shared" si="0"/>
        <v>0</v>
      </c>
      <c r="F13" s="300">
        <f t="shared" si="0"/>
        <v>0</v>
      </c>
      <c r="G13" s="300">
        <f t="shared" si="0"/>
        <v>0</v>
      </c>
      <c r="H13" s="300">
        <f t="shared" si="0"/>
        <v>0</v>
      </c>
      <c r="I13" s="300">
        <f t="shared" si="0"/>
        <v>0</v>
      </c>
      <c r="J13" s="300">
        <f>I13-G13</f>
        <v>0</v>
      </c>
      <c r="K13" s="323" t="e">
        <f>+J13/G13*100</f>
        <v>#DIV/0!</v>
      </c>
      <c r="L13" s="250"/>
    </row>
    <row r="14" spans="1:12" s="25" customFormat="1" ht="28.5" customHeight="1">
      <c r="A14" s="29" t="s">
        <v>58</v>
      </c>
      <c r="B14" s="254">
        <f>+B17+B18+B19</f>
        <v>0</v>
      </c>
      <c r="C14" s="254">
        <f t="shared" ref="C14:I14" si="1">+C17+C18+C19</f>
        <v>0</v>
      </c>
      <c r="D14" s="254">
        <f t="shared" si="1"/>
        <v>0</v>
      </c>
      <c r="E14" s="254">
        <f t="shared" si="1"/>
        <v>0</v>
      </c>
      <c r="F14" s="254">
        <f t="shared" si="1"/>
        <v>0</v>
      </c>
      <c r="G14" s="254">
        <f t="shared" si="1"/>
        <v>0</v>
      </c>
      <c r="H14" s="254">
        <f t="shared" si="1"/>
        <v>0</v>
      </c>
      <c r="I14" s="254">
        <f t="shared" si="1"/>
        <v>0</v>
      </c>
      <c r="J14" s="254">
        <f>I14-G14</f>
        <v>0</v>
      </c>
      <c r="K14" s="322" t="e">
        <f t="shared" ref="K14:K22" si="2">+J14/G14*100</f>
        <v>#DIV/0!</v>
      </c>
      <c r="L14" s="30"/>
    </row>
    <row r="15" spans="1:12" ht="28.5" hidden="1" customHeight="1">
      <c r="A15" s="33" t="s">
        <v>59</v>
      </c>
      <c r="B15" s="253"/>
      <c r="C15" s="256"/>
      <c r="D15" s="253"/>
      <c r="E15" s="256"/>
      <c r="F15" s="253"/>
      <c r="G15" s="256"/>
      <c r="H15" s="253"/>
      <c r="I15" s="256"/>
      <c r="J15" s="254">
        <f t="shared" ref="J15:J22" si="3">I15-G15</f>
        <v>0</v>
      </c>
      <c r="K15" s="323" t="e">
        <f t="shared" si="2"/>
        <v>#DIV/0!</v>
      </c>
      <c r="L15" s="36"/>
    </row>
    <row r="16" spans="1:12" ht="28.5" hidden="1" customHeight="1">
      <c r="A16" s="33" t="s">
        <v>60</v>
      </c>
      <c r="B16" s="253"/>
      <c r="C16" s="256"/>
      <c r="D16" s="253"/>
      <c r="E16" s="256"/>
      <c r="F16" s="253"/>
      <c r="G16" s="256"/>
      <c r="H16" s="253"/>
      <c r="I16" s="256"/>
      <c r="J16" s="254">
        <f t="shared" si="3"/>
        <v>0</v>
      </c>
      <c r="K16" s="323" t="e">
        <f t="shared" si="2"/>
        <v>#DIV/0!</v>
      </c>
      <c r="L16" s="36"/>
    </row>
    <row r="17" spans="1:12" ht="28.5" customHeight="1">
      <c r="A17" s="33" t="s">
        <v>61</v>
      </c>
      <c r="B17" s="253">
        <f>+รายละเอียดข้อเสนอวงเงิน!B15</f>
        <v>0</v>
      </c>
      <c r="C17" s="256">
        <f>+รายละเอียดข้อเสนอวงเงิน!C15</f>
        <v>0</v>
      </c>
      <c r="D17" s="253">
        <f>+รายละเอียดข้อเสนอวงเงิน!D15</f>
        <v>0</v>
      </c>
      <c r="E17" s="256">
        <f>+รายละเอียดข้อเสนอวงเงิน!E15</f>
        <v>0</v>
      </c>
      <c r="F17" s="253">
        <f>+รายละเอียดข้อเสนอวงเงิน!F15</f>
        <v>0</v>
      </c>
      <c r="G17" s="256">
        <f>+รายละเอียดข้อเสนอวงเงิน!G15</f>
        <v>0</v>
      </c>
      <c r="H17" s="253">
        <f>+รายละเอียดข้อเสนอวงเงิน!H15</f>
        <v>0</v>
      </c>
      <c r="I17" s="256">
        <f>+รายละเอียดข้อเสนอวงเงิน!I15</f>
        <v>0</v>
      </c>
      <c r="J17" s="255">
        <f t="shared" si="3"/>
        <v>0</v>
      </c>
      <c r="K17" s="321" t="e">
        <f t="shared" si="2"/>
        <v>#DIV/0!</v>
      </c>
      <c r="L17" s="36"/>
    </row>
    <row r="18" spans="1:12" ht="28.5" customHeight="1">
      <c r="A18" s="33" t="s">
        <v>62</v>
      </c>
      <c r="B18" s="253">
        <f>+รายละเอียดข้อเสนอวงเงิน!B28</f>
        <v>0</v>
      </c>
      <c r="C18" s="256">
        <f>+รายละเอียดข้อเสนอวงเงิน!C28</f>
        <v>0</v>
      </c>
      <c r="D18" s="253">
        <f>+รายละเอียดข้อเสนอวงเงิน!D28</f>
        <v>0</v>
      </c>
      <c r="E18" s="256">
        <f>+รายละเอียดข้อเสนอวงเงิน!E28</f>
        <v>0</v>
      </c>
      <c r="F18" s="253">
        <f>+รายละเอียดข้อเสนอวงเงิน!F28</f>
        <v>0</v>
      </c>
      <c r="G18" s="256">
        <f>+รายละเอียดข้อเสนอวงเงิน!G28</f>
        <v>0</v>
      </c>
      <c r="H18" s="253">
        <f>+รายละเอียดข้อเสนอวงเงิน!H28</f>
        <v>0</v>
      </c>
      <c r="I18" s="256">
        <f>+รายละเอียดข้อเสนอวงเงิน!I28</f>
        <v>0</v>
      </c>
      <c r="J18" s="255">
        <f t="shared" si="3"/>
        <v>0</v>
      </c>
      <c r="K18" s="321" t="e">
        <f t="shared" si="2"/>
        <v>#DIV/0!</v>
      </c>
      <c r="L18" s="36"/>
    </row>
    <row r="19" spans="1:12" ht="28.5" customHeight="1">
      <c r="A19" s="33" t="s">
        <v>685</v>
      </c>
      <c r="B19" s="253">
        <f>+รายละเอียดข้อเสนอวงเงิน!B34</f>
        <v>0</v>
      </c>
      <c r="C19" s="256">
        <f>+รายละเอียดข้อเสนอวงเงิน!C34</f>
        <v>0</v>
      </c>
      <c r="D19" s="253">
        <f>+รายละเอียดข้อเสนอวงเงิน!D34</f>
        <v>0</v>
      </c>
      <c r="E19" s="256">
        <f>+รายละเอียดข้อเสนอวงเงิน!E34</f>
        <v>0</v>
      </c>
      <c r="F19" s="253">
        <f>+รายละเอียดข้อเสนอวงเงิน!F34</f>
        <v>0</v>
      </c>
      <c r="G19" s="256">
        <f>+รายละเอียดข้อเสนอวงเงิน!G34</f>
        <v>0</v>
      </c>
      <c r="H19" s="253">
        <f>+รายละเอียดข้อเสนอวงเงิน!H34</f>
        <v>0</v>
      </c>
      <c r="I19" s="256">
        <f>+รายละเอียดข้อเสนอวงเงิน!I34</f>
        <v>0</v>
      </c>
      <c r="J19" s="255">
        <f t="shared" si="3"/>
        <v>0</v>
      </c>
      <c r="K19" s="321" t="e">
        <f t="shared" si="2"/>
        <v>#DIV/0!</v>
      </c>
      <c r="L19" s="36"/>
    </row>
    <row r="20" spans="1:12" s="25" customFormat="1" ht="27.75" customHeight="1">
      <c r="A20" s="37" t="s">
        <v>65</v>
      </c>
      <c r="B20" s="257">
        <f t="shared" ref="B20:I21" si="4">+B21</f>
        <v>0</v>
      </c>
      <c r="C20" s="257">
        <f t="shared" si="4"/>
        <v>0</v>
      </c>
      <c r="D20" s="257">
        <f t="shared" si="4"/>
        <v>0</v>
      </c>
      <c r="E20" s="257">
        <f t="shared" si="4"/>
        <v>0</v>
      </c>
      <c r="F20" s="257">
        <f t="shared" si="4"/>
        <v>0</v>
      </c>
      <c r="G20" s="257">
        <f t="shared" si="4"/>
        <v>0</v>
      </c>
      <c r="H20" s="257">
        <f t="shared" si="4"/>
        <v>0</v>
      </c>
      <c r="I20" s="257">
        <f t="shared" si="4"/>
        <v>0</v>
      </c>
      <c r="J20" s="254">
        <f>I20-G20</f>
        <v>0</v>
      </c>
      <c r="K20" s="322" t="e">
        <f t="shared" si="2"/>
        <v>#DIV/0!</v>
      </c>
      <c r="L20" s="38"/>
    </row>
    <row r="21" spans="1:12" ht="27.75" customHeight="1">
      <c r="A21" s="39" t="s">
        <v>66</v>
      </c>
      <c r="B21" s="256">
        <f>+B22</f>
        <v>0</v>
      </c>
      <c r="C21" s="256">
        <f t="shared" si="4"/>
        <v>0</v>
      </c>
      <c r="D21" s="256">
        <f t="shared" si="4"/>
        <v>0</v>
      </c>
      <c r="E21" s="256">
        <f t="shared" si="4"/>
        <v>0</v>
      </c>
      <c r="F21" s="256">
        <f t="shared" si="4"/>
        <v>0</v>
      </c>
      <c r="G21" s="256">
        <f t="shared" si="4"/>
        <v>0</v>
      </c>
      <c r="H21" s="256">
        <f t="shared" si="4"/>
        <v>0</v>
      </c>
      <c r="I21" s="256">
        <f t="shared" si="4"/>
        <v>0</v>
      </c>
      <c r="J21" s="255">
        <f t="shared" si="3"/>
        <v>0</v>
      </c>
      <c r="K21" s="321" t="e">
        <f t="shared" si="2"/>
        <v>#DIV/0!</v>
      </c>
      <c r="L21" s="40"/>
    </row>
    <row r="22" spans="1:12" s="25" customFormat="1" ht="27.75" customHeight="1">
      <c r="A22" s="41" t="s">
        <v>67</v>
      </c>
      <c r="B22" s="252">
        <f>+รายละเอียดข้อเสนอวงเงิน!B40</f>
        <v>0</v>
      </c>
      <c r="C22" s="255">
        <f>+รายละเอียดข้อเสนอวงเงิน!C40</f>
        <v>0</v>
      </c>
      <c r="D22" s="252">
        <f>+รายละเอียดข้อเสนอวงเงิน!D40</f>
        <v>0</v>
      </c>
      <c r="E22" s="255">
        <f>+รายละเอียดข้อเสนอวงเงิน!E40</f>
        <v>0</v>
      </c>
      <c r="F22" s="252">
        <f>+รายละเอียดข้อเสนอวงเงิน!F40</f>
        <v>0</v>
      </c>
      <c r="G22" s="255">
        <f>+รายละเอียดข้อเสนอวงเงิน!G40</f>
        <v>0</v>
      </c>
      <c r="H22" s="255">
        <f>+รายละเอียดข้อเสนอวงเงิน!H40</f>
        <v>0</v>
      </c>
      <c r="I22" s="255">
        <f>+รายละเอียดข้อเสนอวงเงิน!I40</f>
        <v>0</v>
      </c>
      <c r="J22" s="255">
        <f t="shared" si="3"/>
        <v>0</v>
      </c>
      <c r="K22" s="321" t="e">
        <f t="shared" si="2"/>
        <v>#DIV/0!</v>
      </c>
      <c r="L22" s="43"/>
    </row>
    <row r="35" spans="2:9">
      <c r="B35" s="19"/>
      <c r="C35" s="24"/>
      <c r="D35" s="19"/>
      <c r="E35" s="24"/>
      <c r="F35" s="19"/>
      <c r="G35" s="24"/>
      <c r="H35" s="19"/>
      <c r="I35" s="24"/>
    </row>
    <row r="36" spans="2:9">
      <c r="B36" s="19"/>
      <c r="C36" s="24"/>
      <c r="D36" s="19"/>
      <c r="E36" s="24"/>
      <c r="F36" s="19"/>
      <c r="G36" s="24"/>
      <c r="H36" s="19"/>
      <c r="I36" s="24"/>
    </row>
    <row r="37" spans="2:9">
      <c r="B37" s="19"/>
      <c r="C37" s="24"/>
      <c r="D37" s="19"/>
      <c r="E37" s="24"/>
      <c r="F37" s="19"/>
      <c r="G37" s="24"/>
      <c r="H37" s="19"/>
      <c r="I37" s="24"/>
    </row>
    <row r="38" spans="2:9">
      <c r="B38" s="19"/>
      <c r="C38" s="24"/>
      <c r="D38" s="19"/>
      <c r="E38" s="24"/>
      <c r="F38" s="19"/>
      <c r="G38" s="24"/>
      <c r="H38" s="19"/>
      <c r="I38" s="24"/>
    </row>
    <row r="39" spans="2:9">
      <c r="B39" s="19"/>
      <c r="C39" s="24"/>
      <c r="D39" s="19"/>
      <c r="E39" s="24"/>
      <c r="F39" s="19"/>
      <c r="G39" s="24"/>
      <c r="H39" s="19"/>
      <c r="I39" s="24"/>
    </row>
    <row r="40" spans="2:9">
      <c r="B40" s="19"/>
      <c r="C40" s="24"/>
      <c r="D40" s="19"/>
      <c r="E40" s="24"/>
      <c r="F40" s="19"/>
      <c r="G40" s="24"/>
      <c r="H40" s="19"/>
      <c r="I40" s="24"/>
    </row>
    <row r="41" spans="2:9">
      <c r="B41" s="19"/>
      <c r="C41" s="24"/>
      <c r="D41" s="19"/>
      <c r="E41" s="24"/>
      <c r="F41" s="19"/>
      <c r="G41" s="24"/>
      <c r="H41" s="19"/>
      <c r="I41" s="24"/>
    </row>
    <row r="42" spans="2:9">
      <c r="B42" s="19"/>
      <c r="C42" s="24"/>
      <c r="D42" s="19"/>
      <c r="E42" s="24"/>
      <c r="F42" s="19"/>
      <c r="G42" s="24"/>
      <c r="H42" s="19"/>
      <c r="I42" s="24"/>
    </row>
    <row r="43" spans="2:9">
      <c r="B43" s="19"/>
      <c r="C43" s="24"/>
      <c r="D43" s="19"/>
      <c r="E43" s="24"/>
      <c r="F43" s="19"/>
      <c r="G43" s="24"/>
      <c r="H43" s="19"/>
      <c r="I43" s="24"/>
    </row>
    <row r="44" spans="2:9">
      <c r="B44" s="19"/>
      <c r="C44" s="24"/>
      <c r="D44" s="19"/>
      <c r="E44" s="24"/>
      <c r="F44" s="19"/>
      <c r="G44" s="24"/>
      <c r="H44" s="19"/>
      <c r="I44" s="24"/>
    </row>
    <row r="45" spans="2:9">
      <c r="B45" s="19"/>
      <c r="C45" s="24"/>
      <c r="D45" s="19"/>
      <c r="E45" s="24"/>
      <c r="F45" s="19"/>
      <c r="G45" s="24"/>
      <c r="H45" s="19"/>
      <c r="I45" s="24"/>
    </row>
    <row r="46" spans="2:9">
      <c r="B46" s="19"/>
      <c r="C46" s="24"/>
      <c r="D46" s="19"/>
      <c r="E46" s="24"/>
      <c r="F46" s="19"/>
      <c r="G46" s="24"/>
      <c r="H46" s="19"/>
      <c r="I46" s="24"/>
    </row>
    <row r="47" spans="2:9">
      <c r="B47" s="19"/>
      <c r="C47" s="24"/>
      <c r="D47" s="19"/>
      <c r="E47" s="24"/>
      <c r="F47" s="19"/>
      <c r="G47" s="24"/>
      <c r="H47" s="19"/>
      <c r="I47" s="24"/>
    </row>
    <row r="48" spans="2:9">
      <c r="B48" s="19"/>
      <c r="C48" s="24"/>
      <c r="D48" s="19"/>
      <c r="E48" s="24"/>
      <c r="F48" s="19"/>
      <c r="G48" s="24"/>
      <c r="H48" s="19"/>
      <c r="I48" s="24"/>
    </row>
    <row r="49" spans="2:9">
      <c r="B49" s="19"/>
      <c r="C49" s="24"/>
      <c r="D49" s="19"/>
      <c r="E49" s="24"/>
      <c r="F49" s="19"/>
      <c r="G49" s="24"/>
      <c r="H49" s="19"/>
      <c r="I49" s="24"/>
    </row>
    <row r="50" spans="2:9">
      <c r="B50" s="19"/>
      <c r="C50" s="24"/>
      <c r="D50" s="19"/>
      <c r="E50" s="24"/>
      <c r="F50" s="19"/>
      <c r="G50" s="24"/>
      <c r="H50" s="19"/>
      <c r="I50" s="24"/>
    </row>
    <row r="51" spans="2:9">
      <c r="B51" s="19"/>
      <c r="C51" s="24"/>
      <c r="D51" s="19"/>
      <c r="E51" s="24"/>
      <c r="F51" s="19"/>
      <c r="G51" s="24"/>
      <c r="H51" s="19"/>
      <c r="I51" s="24"/>
    </row>
    <row r="52" spans="2:9">
      <c r="B52" s="19"/>
      <c r="C52" s="24"/>
      <c r="D52" s="19"/>
      <c r="E52" s="24"/>
      <c r="F52" s="19"/>
      <c r="G52" s="24"/>
      <c r="H52" s="19"/>
      <c r="I52" s="24"/>
    </row>
    <row r="53" spans="2:9">
      <c r="B53" s="19"/>
      <c r="C53" s="24"/>
      <c r="D53" s="19"/>
      <c r="E53" s="24"/>
      <c r="F53" s="19"/>
      <c r="G53" s="24"/>
      <c r="H53" s="19"/>
      <c r="I53" s="24"/>
    </row>
    <row r="54" spans="2:9">
      <c r="B54" s="19"/>
      <c r="C54" s="24"/>
      <c r="D54" s="19"/>
      <c r="E54" s="24"/>
      <c r="F54" s="19"/>
      <c r="G54" s="24"/>
      <c r="H54" s="19"/>
      <c r="I54" s="24"/>
    </row>
    <row r="55" spans="2:9">
      <c r="B55" s="19"/>
      <c r="C55" s="24"/>
      <c r="D55" s="19"/>
      <c r="E55" s="24"/>
      <c r="F55" s="19"/>
      <c r="G55" s="24"/>
      <c r="H55" s="19"/>
      <c r="I55" s="24"/>
    </row>
    <row r="56" spans="2:9">
      <c r="B56" s="19"/>
      <c r="C56" s="24"/>
      <c r="D56" s="19"/>
      <c r="E56" s="24"/>
      <c r="F56" s="19"/>
      <c r="G56" s="24"/>
      <c r="H56" s="19"/>
      <c r="I56" s="24"/>
    </row>
    <row r="57" spans="2:9">
      <c r="B57" s="19"/>
      <c r="C57" s="24"/>
      <c r="D57" s="19"/>
      <c r="E57" s="24"/>
      <c r="F57" s="19"/>
      <c r="G57" s="24"/>
      <c r="H57" s="19"/>
      <c r="I57" s="24"/>
    </row>
    <row r="58" spans="2:9">
      <c r="B58" s="19"/>
      <c r="C58" s="24"/>
      <c r="D58" s="19"/>
      <c r="E58" s="24"/>
      <c r="F58" s="19"/>
      <c r="G58" s="24"/>
      <c r="H58" s="19"/>
      <c r="I58" s="24"/>
    </row>
    <row r="59" spans="2:9">
      <c r="B59" s="19"/>
      <c r="C59" s="24"/>
      <c r="D59" s="19"/>
      <c r="E59" s="24"/>
      <c r="F59" s="19"/>
      <c r="G59" s="24"/>
      <c r="H59" s="19"/>
      <c r="I59" s="24"/>
    </row>
    <row r="60" spans="2:9">
      <c r="B60" s="19"/>
      <c r="C60" s="24"/>
      <c r="D60" s="19"/>
      <c r="E60" s="24"/>
      <c r="F60" s="19"/>
      <c r="G60" s="24"/>
      <c r="H60" s="19"/>
      <c r="I60" s="24"/>
    </row>
    <row r="61" spans="2:9">
      <c r="B61" s="19"/>
      <c r="C61" s="24"/>
      <c r="D61" s="19"/>
      <c r="E61" s="24"/>
      <c r="F61" s="19"/>
      <c r="G61" s="24"/>
      <c r="H61" s="19"/>
      <c r="I61" s="24"/>
    </row>
    <row r="62" spans="2:9">
      <c r="B62" s="19"/>
      <c r="C62" s="24"/>
      <c r="D62" s="19"/>
      <c r="E62" s="24"/>
      <c r="F62" s="19"/>
      <c r="G62" s="24"/>
      <c r="H62" s="19"/>
      <c r="I62" s="24"/>
    </row>
    <row r="63" spans="2:9">
      <c r="B63" s="19"/>
      <c r="C63" s="24"/>
      <c r="D63" s="19"/>
      <c r="E63" s="24"/>
      <c r="F63" s="19"/>
      <c r="G63" s="24"/>
      <c r="H63" s="19"/>
      <c r="I63" s="24"/>
    </row>
    <row r="64" spans="2:9">
      <c r="B64" s="19"/>
      <c r="C64" s="24"/>
      <c r="D64" s="19"/>
      <c r="E64" s="24"/>
      <c r="F64" s="19"/>
      <c r="G64" s="24"/>
      <c r="H64" s="19"/>
      <c r="I64" s="24"/>
    </row>
    <row r="65" spans="2:9">
      <c r="B65" s="19"/>
      <c r="C65" s="24"/>
      <c r="D65" s="19"/>
      <c r="E65" s="24"/>
      <c r="F65" s="19"/>
      <c r="G65" s="24"/>
      <c r="H65" s="19"/>
      <c r="I65" s="24"/>
    </row>
    <row r="66" spans="2:9">
      <c r="B66" s="19"/>
      <c r="C66" s="24"/>
      <c r="D66" s="19"/>
      <c r="E66" s="24"/>
      <c r="F66" s="19"/>
      <c r="G66" s="24"/>
      <c r="H66" s="19"/>
      <c r="I66" s="24"/>
    </row>
    <row r="67" spans="2:9">
      <c r="B67" s="19"/>
      <c r="C67" s="24"/>
      <c r="D67" s="19"/>
      <c r="E67" s="24"/>
      <c r="F67" s="19"/>
      <c r="G67" s="24"/>
      <c r="H67" s="19"/>
      <c r="I67" s="24"/>
    </row>
    <row r="68" spans="2:9">
      <c r="B68" s="19"/>
      <c r="C68" s="24"/>
      <c r="D68" s="19"/>
      <c r="E68" s="24"/>
      <c r="F68" s="19"/>
      <c r="G68" s="24"/>
      <c r="H68" s="19"/>
      <c r="I68" s="24"/>
    </row>
    <row r="69" spans="2:9">
      <c r="B69" s="19"/>
      <c r="C69" s="24"/>
      <c r="D69" s="19"/>
      <c r="E69" s="24"/>
      <c r="F69" s="19"/>
      <c r="G69" s="24"/>
      <c r="H69" s="19"/>
      <c r="I69" s="24"/>
    </row>
    <row r="70" spans="2:9">
      <c r="B70" s="19"/>
      <c r="C70" s="24"/>
      <c r="D70" s="19"/>
      <c r="E70" s="24"/>
      <c r="F70" s="19"/>
      <c r="G70" s="24"/>
      <c r="H70" s="19"/>
      <c r="I70" s="24"/>
    </row>
    <row r="71" spans="2:9">
      <c r="B71" s="19"/>
      <c r="C71" s="24"/>
      <c r="D71" s="19"/>
      <c r="E71" s="24"/>
      <c r="F71" s="19"/>
      <c r="G71" s="24"/>
      <c r="H71" s="19"/>
      <c r="I71" s="24"/>
    </row>
    <row r="72" spans="2:9">
      <c r="B72" s="19"/>
      <c r="C72" s="24"/>
      <c r="D72" s="19"/>
      <c r="E72" s="24"/>
      <c r="F72" s="19"/>
      <c r="G72" s="24"/>
      <c r="H72" s="19"/>
      <c r="I72" s="24"/>
    </row>
    <row r="73" spans="2:9">
      <c r="B73" s="19"/>
      <c r="C73" s="24"/>
      <c r="D73" s="19"/>
      <c r="E73" s="24"/>
      <c r="F73" s="19"/>
      <c r="G73" s="24"/>
      <c r="H73" s="19"/>
      <c r="I73" s="24"/>
    </row>
    <row r="74" spans="2:9">
      <c r="B74" s="19"/>
      <c r="C74" s="24"/>
      <c r="D74" s="19"/>
      <c r="E74" s="24"/>
      <c r="F74" s="19"/>
      <c r="G74" s="24"/>
      <c r="H74" s="19"/>
      <c r="I74" s="24"/>
    </row>
    <row r="75" spans="2:9">
      <c r="B75" s="19"/>
      <c r="C75" s="24"/>
      <c r="D75" s="19"/>
      <c r="E75" s="24"/>
      <c r="F75" s="19"/>
      <c r="G75" s="24"/>
      <c r="H75" s="19"/>
      <c r="I75" s="24"/>
    </row>
    <row r="76" spans="2:9">
      <c r="B76" s="19"/>
      <c r="C76" s="24"/>
      <c r="D76" s="19"/>
      <c r="E76" s="24"/>
      <c r="F76" s="19"/>
      <c r="G76" s="24"/>
      <c r="H76" s="19"/>
      <c r="I76" s="24"/>
    </row>
    <row r="77" spans="2:9">
      <c r="B77" s="19"/>
      <c r="C77" s="24"/>
      <c r="D77" s="19"/>
      <c r="E77" s="24"/>
      <c r="F77" s="19"/>
      <c r="G77" s="24"/>
      <c r="H77" s="19"/>
      <c r="I77" s="24"/>
    </row>
    <row r="78" spans="2:9">
      <c r="B78" s="19"/>
      <c r="C78" s="24"/>
      <c r="D78" s="19"/>
      <c r="E78" s="24"/>
      <c r="F78" s="19"/>
      <c r="G78" s="24"/>
      <c r="H78" s="19"/>
      <c r="I78" s="24"/>
    </row>
    <row r="79" spans="2:9">
      <c r="B79" s="19"/>
      <c r="C79" s="24"/>
      <c r="D79" s="19"/>
      <c r="E79" s="24"/>
      <c r="F79" s="19"/>
      <c r="G79" s="24"/>
      <c r="H79" s="19"/>
      <c r="I79" s="24"/>
    </row>
    <row r="80" spans="2:9">
      <c r="B80" s="19"/>
      <c r="C80" s="24"/>
      <c r="D80" s="19"/>
      <c r="E80" s="24"/>
      <c r="F80" s="19"/>
      <c r="G80" s="24"/>
      <c r="H80" s="19"/>
      <c r="I80" s="24"/>
    </row>
    <row r="81" spans="2:9">
      <c r="B81" s="19"/>
      <c r="C81" s="24"/>
      <c r="D81" s="19"/>
      <c r="E81" s="24"/>
      <c r="F81" s="19"/>
      <c r="G81" s="24"/>
      <c r="H81" s="19"/>
      <c r="I81" s="24"/>
    </row>
    <row r="82" spans="2:9">
      <c r="B82" s="19"/>
      <c r="C82" s="24"/>
      <c r="D82" s="19"/>
      <c r="E82" s="24"/>
      <c r="F82" s="19"/>
      <c r="G82" s="24"/>
      <c r="H82" s="19"/>
      <c r="I82" s="24"/>
    </row>
    <row r="83" spans="2:9">
      <c r="B83" s="19"/>
      <c r="C83" s="24"/>
      <c r="D83" s="19"/>
      <c r="E83" s="24"/>
      <c r="F83" s="19"/>
      <c r="G83" s="24"/>
      <c r="H83" s="19"/>
      <c r="I83" s="24"/>
    </row>
    <row r="84" spans="2:9">
      <c r="B84" s="19"/>
      <c r="C84" s="24"/>
      <c r="D84" s="19"/>
      <c r="E84" s="24"/>
      <c r="F84" s="19"/>
      <c r="G84" s="24"/>
      <c r="H84" s="19"/>
      <c r="I84" s="24"/>
    </row>
    <row r="85" spans="2:9">
      <c r="B85" s="19"/>
      <c r="C85" s="24"/>
      <c r="D85" s="19"/>
      <c r="E85" s="24"/>
      <c r="F85" s="19"/>
      <c r="G85" s="24"/>
      <c r="H85" s="19"/>
      <c r="I85" s="24"/>
    </row>
    <row r="86" spans="2:9">
      <c r="B86" s="19"/>
      <c r="C86" s="24"/>
      <c r="D86" s="19"/>
      <c r="E86" s="24"/>
      <c r="F86" s="19"/>
      <c r="G86" s="24"/>
      <c r="H86" s="19"/>
      <c r="I86" s="24"/>
    </row>
    <row r="87" spans="2:9">
      <c r="B87" s="19"/>
      <c r="C87" s="24"/>
      <c r="D87" s="19"/>
      <c r="E87" s="24"/>
      <c r="F87" s="19"/>
      <c r="G87" s="24"/>
      <c r="H87" s="19"/>
      <c r="I87" s="24"/>
    </row>
    <row r="88" spans="2:9">
      <c r="B88" s="19"/>
      <c r="C88" s="24"/>
      <c r="D88" s="19"/>
      <c r="E88" s="24"/>
      <c r="F88" s="19"/>
      <c r="G88" s="24"/>
      <c r="H88" s="19"/>
      <c r="I88" s="24"/>
    </row>
    <row r="89" spans="2:9">
      <c r="B89" s="19"/>
      <c r="C89" s="24"/>
      <c r="D89" s="19"/>
      <c r="E89" s="24"/>
      <c r="F89" s="19"/>
      <c r="G89" s="24"/>
      <c r="H89" s="19"/>
      <c r="I89" s="24"/>
    </row>
    <row r="90" spans="2:9">
      <c r="B90" s="19"/>
      <c r="C90" s="24"/>
      <c r="D90" s="19"/>
      <c r="E90" s="24"/>
      <c r="F90" s="19"/>
      <c r="G90" s="24"/>
      <c r="H90" s="19"/>
      <c r="I90" s="24"/>
    </row>
    <row r="91" spans="2:9">
      <c r="B91" s="19"/>
      <c r="C91" s="24"/>
      <c r="D91" s="19"/>
      <c r="E91" s="24"/>
      <c r="F91" s="19"/>
      <c r="G91" s="24"/>
      <c r="H91" s="19"/>
      <c r="I91" s="24"/>
    </row>
    <row r="92" spans="2:9">
      <c r="B92" s="19"/>
      <c r="C92" s="24"/>
      <c r="D92" s="19"/>
      <c r="E92" s="24"/>
      <c r="F92" s="19"/>
      <c r="G92" s="24"/>
      <c r="H92" s="19"/>
      <c r="I92" s="24"/>
    </row>
    <row r="93" spans="2:9">
      <c r="B93" s="19"/>
      <c r="C93" s="24"/>
      <c r="D93" s="19"/>
      <c r="E93" s="24"/>
      <c r="F93" s="19"/>
      <c r="G93" s="24"/>
      <c r="H93" s="19"/>
      <c r="I93" s="24"/>
    </row>
    <row r="94" spans="2:9">
      <c r="B94" s="19"/>
      <c r="C94" s="24"/>
      <c r="D94" s="19"/>
      <c r="E94" s="24"/>
      <c r="F94" s="19"/>
      <c r="G94" s="24"/>
      <c r="H94" s="19"/>
      <c r="I94" s="24"/>
    </row>
    <row r="95" spans="2:9">
      <c r="B95" s="19"/>
      <c r="C95" s="24"/>
      <c r="D95" s="19"/>
      <c r="E95" s="24"/>
      <c r="F95" s="19"/>
      <c r="G95" s="24"/>
      <c r="H95" s="19"/>
      <c r="I95" s="24"/>
    </row>
    <row r="96" spans="2:9">
      <c r="B96" s="19"/>
      <c r="C96" s="24"/>
      <c r="D96" s="19"/>
      <c r="E96" s="24"/>
      <c r="F96" s="19"/>
      <c r="G96" s="24"/>
      <c r="H96" s="19"/>
      <c r="I96" s="24"/>
    </row>
    <row r="97" spans="2:9">
      <c r="B97" s="19"/>
      <c r="C97" s="24"/>
      <c r="D97" s="19"/>
      <c r="E97" s="24"/>
      <c r="F97" s="19"/>
      <c r="G97" s="24"/>
      <c r="H97" s="19"/>
      <c r="I97" s="24"/>
    </row>
    <row r="98" spans="2:9">
      <c r="B98" s="19"/>
      <c r="C98" s="24"/>
      <c r="D98" s="19"/>
      <c r="E98" s="24"/>
      <c r="F98" s="19"/>
      <c r="G98" s="24"/>
      <c r="H98" s="19"/>
      <c r="I98" s="24"/>
    </row>
    <row r="99" spans="2:9">
      <c r="B99" s="19"/>
      <c r="C99" s="24"/>
      <c r="D99" s="19"/>
      <c r="E99" s="24"/>
      <c r="F99" s="19"/>
      <c r="G99" s="24"/>
      <c r="H99" s="19"/>
      <c r="I99" s="24"/>
    </row>
    <row r="100" spans="2:9">
      <c r="B100" s="19"/>
      <c r="C100" s="24"/>
      <c r="D100" s="19"/>
      <c r="E100" s="24"/>
      <c r="F100" s="19"/>
      <c r="G100" s="24"/>
      <c r="H100" s="19"/>
      <c r="I100" s="24"/>
    </row>
    <row r="101" spans="2:9">
      <c r="B101" s="19"/>
      <c r="C101" s="24"/>
      <c r="D101" s="19"/>
      <c r="E101" s="24"/>
      <c r="F101" s="19"/>
      <c r="G101" s="24"/>
      <c r="H101" s="19"/>
      <c r="I101" s="24"/>
    </row>
    <row r="102" spans="2:9">
      <c r="B102" s="19"/>
      <c r="C102" s="24"/>
      <c r="D102" s="19"/>
      <c r="E102" s="24"/>
      <c r="F102" s="19"/>
      <c r="G102" s="24"/>
      <c r="H102" s="19"/>
      <c r="I102" s="24"/>
    </row>
    <row r="103" spans="2:9">
      <c r="B103" s="19"/>
      <c r="C103" s="24"/>
      <c r="D103" s="19"/>
      <c r="E103" s="24"/>
      <c r="F103" s="19"/>
      <c r="G103" s="24"/>
      <c r="H103" s="19"/>
      <c r="I103" s="24"/>
    </row>
    <row r="104" spans="2:9">
      <c r="B104" s="19"/>
      <c r="C104" s="24"/>
      <c r="D104" s="19"/>
      <c r="E104" s="24"/>
      <c r="F104" s="19"/>
      <c r="G104" s="24"/>
      <c r="H104" s="19"/>
      <c r="I104" s="24"/>
    </row>
    <row r="105" spans="2:9">
      <c r="B105" s="19"/>
      <c r="C105" s="24"/>
      <c r="D105" s="19"/>
      <c r="E105" s="24"/>
      <c r="F105" s="19"/>
      <c r="G105" s="24"/>
      <c r="H105" s="19"/>
      <c r="I105" s="24"/>
    </row>
    <row r="106" spans="2:9">
      <c r="B106" s="19"/>
      <c r="C106" s="24"/>
      <c r="D106" s="19"/>
      <c r="E106" s="24"/>
      <c r="F106" s="19"/>
      <c r="G106" s="24"/>
      <c r="H106" s="19"/>
      <c r="I106" s="24"/>
    </row>
    <row r="107" spans="2:9">
      <c r="B107" s="19"/>
      <c r="C107" s="24"/>
      <c r="D107" s="19"/>
      <c r="E107" s="24"/>
      <c r="F107" s="19"/>
      <c r="G107" s="24"/>
      <c r="H107" s="19"/>
      <c r="I107" s="24"/>
    </row>
    <row r="108" spans="2:9">
      <c r="B108" s="19"/>
      <c r="C108" s="24"/>
      <c r="D108" s="19"/>
      <c r="E108" s="24"/>
      <c r="F108" s="19"/>
      <c r="G108" s="24"/>
      <c r="H108" s="19"/>
      <c r="I108" s="24"/>
    </row>
    <row r="109" spans="2:9">
      <c r="B109" s="19"/>
      <c r="C109" s="24"/>
      <c r="D109" s="19"/>
      <c r="E109" s="24"/>
      <c r="F109" s="19"/>
      <c r="G109" s="24"/>
      <c r="H109" s="19"/>
      <c r="I109" s="24"/>
    </row>
    <row r="110" spans="2:9">
      <c r="B110" s="19"/>
      <c r="C110" s="24"/>
      <c r="D110" s="19"/>
      <c r="E110" s="24"/>
      <c r="F110" s="19"/>
      <c r="G110" s="24"/>
      <c r="H110" s="19"/>
      <c r="I110" s="24"/>
    </row>
    <row r="111" spans="2:9">
      <c r="B111" s="19"/>
      <c r="C111" s="24"/>
      <c r="D111" s="19"/>
      <c r="E111" s="24"/>
      <c r="F111" s="19"/>
      <c r="G111" s="24"/>
      <c r="H111" s="19"/>
      <c r="I111" s="24"/>
    </row>
    <row r="112" spans="2:9">
      <c r="B112" s="19"/>
      <c r="C112" s="24"/>
      <c r="D112" s="19"/>
      <c r="E112" s="24"/>
      <c r="F112" s="19"/>
      <c r="G112" s="24"/>
      <c r="H112" s="19"/>
      <c r="I112" s="24"/>
    </row>
    <row r="113" spans="2:9">
      <c r="B113" s="19"/>
      <c r="C113" s="24"/>
      <c r="D113" s="19"/>
      <c r="E113" s="24"/>
      <c r="F113" s="19"/>
      <c r="G113" s="24"/>
      <c r="H113" s="19"/>
      <c r="I113" s="24"/>
    </row>
    <row r="114" spans="2:9">
      <c r="B114" s="19"/>
      <c r="C114" s="24"/>
      <c r="D114" s="19"/>
      <c r="E114" s="24"/>
      <c r="F114" s="19"/>
      <c r="G114" s="24"/>
      <c r="H114" s="19"/>
      <c r="I114" s="24"/>
    </row>
    <row r="115" spans="2:9">
      <c r="B115" s="19"/>
      <c r="C115" s="24"/>
      <c r="D115" s="19"/>
      <c r="E115" s="24"/>
      <c r="F115" s="19"/>
      <c r="G115" s="24"/>
      <c r="H115" s="19"/>
      <c r="I115" s="24"/>
    </row>
    <row r="116" spans="2:9">
      <c r="B116" s="19"/>
      <c r="C116" s="24"/>
      <c r="D116" s="19"/>
      <c r="E116" s="24"/>
      <c r="F116" s="19"/>
      <c r="G116" s="24"/>
      <c r="H116" s="19"/>
      <c r="I116" s="24"/>
    </row>
    <row r="117" spans="2:9">
      <c r="B117" s="19"/>
      <c r="C117" s="24"/>
      <c r="D117" s="19"/>
      <c r="E117" s="24"/>
      <c r="F117" s="19"/>
      <c r="G117" s="24"/>
      <c r="H117" s="19"/>
      <c r="I117" s="24"/>
    </row>
    <row r="118" spans="2:9">
      <c r="B118" s="19"/>
      <c r="C118" s="24"/>
      <c r="D118" s="19"/>
      <c r="E118" s="24"/>
      <c r="F118" s="19"/>
      <c r="G118" s="24"/>
      <c r="H118" s="19"/>
      <c r="I118" s="24"/>
    </row>
    <row r="119" spans="2:9">
      <c r="B119" s="19"/>
      <c r="C119" s="24"/>
      <c r="D119" s="19"/>
      <c r="E119" s="24"/>
      <c r="F119" s="19"/>
      <c r="G119" s="24"/>
      <c r="H119" s="19"/>
      <c r="I119" s="24"/>
    </row>
    <row r="120" spans="2:9">
      <c r="B120" s="19"/>
      <c r="C120" s="24"/>
      <c r="D120" s="19"/>
      <c r="E120" s="24"/>
      <c r="F120" s="19"/>
      <c r="G120" s="24"/>
      <c r="H120" s="19"/>
      <c r="I120" s="24"/>
    </row>
    <row r="121" spans="2:9">
      <c r="B121" s="19"/>
      <c r="C121" s="24"/>
      <c r="D121" s="19"/>
      <c r="E121" s="24"/>
      <c r="F121" s="19"/>
      <c r="G121" s="24"/>
      <c r="H121" s="19"/>
      <c r="I121" s="24"/>
    </row>
    <row r="122" spans="2:9">
      <c r="B122" s="19"/>
      <c r="C122" s="24"/>
      <c r="D122" s="19"/>
      <c r="E122" s="24"/>
      <c r="F122" s="19"/>
      <c r="G122" s="24"/>
      <c r="H122" s="19"/>
      <c r="I122" s="24"/>
    </row>
    <row r="123" spans="2:9">
      <c r="B123" s="19"/>
      <c r="C123" s="24"/>
      <c r="D123" s="19"/>
      <c r="E123" s="24"/>
      <c r="F123" s="19"/>
      <c r="G123" s="24"/>
      <c r="H123" s="19"/>
      <c r="I123" s="24"/>
    </row>
    <row r="124" spans="2:9">
      <c r="B124" s="19"/>
      <c r="C124" s="24"/>
      <c r="D124" s="19"/>
      <c r="E124" s="24"/>
      <c r="F124" s="19"/>
      <c r="G124" s="24"/>
      <c r="H124" s="19"/>
      <c r="I124" s="24"/>
    </row>
    <row r="125" spans="2:9">
      <c r="B125" s="19"/>
      <c r="C125" s="24"/>
      <c r="D125" s="19"/>
      <c r="E125" s="24"/>
      <c r="F125" s="19"/>
      <c r="G125" s="24"/>
      <c r="H125" s="19"/>
      <c r="I125" s="24"/>
    </row>
    <row r="126" spans="2:9">
      <c r="B126" s="19"/>
      <c r="C126" s="24"/>
      <c r="D126" s="19"/>
      <c r="E126" s="24"/>
      <c r="F126" s="19"/>
      <c r="G126" s="24"/>
      <c r="H126" s="19"/>
      <c r="I126" s="24"/>
    </row>
    <row r="127" spans="2:9">
      <c r="B127" s="19"/>
      <c r="C127" s="24"/>
      <c r="D127" s="19"/>
      <c r="E127" s="24"/>
      <c r="F127" s="19"/>
      <c r="G127" s="24"/>
      <c r="H127" s="19"/>
      <c r="I127" s="24"/>
    </row>
    <row r="128" spans="2:9">
      <c r="B128" s="19"/>
      <c r="C128" s="24"/>
      <c r="D128" s="19"/>
      <c r="E128" s="24"/>
      <c r="F128" s="19"/>
      <c r="G128" s="24"/>
      <c r="H128" s="19"/>
      <c r="I128" s="24"/>
    </row>
    <row r="129" spans="2:9">
      <c r="B129" s="19"/>
      <c r="C129" s="24"/>
      <c r="D129" s="19"/>
      <c r="E129" s="24"/>
      <c r="F129" s="19"/>
      <c r="G129" s="24"/>
      <c r="H129" s="19"/>
      <c r="I129" s="24"/>
    </row>
    <row r="130" spans="2:9">
      <c r="B130" s="19"/>
      <c r="C130" s="24"/>
      <c r="D130" s="19"/>
      <c r="E130" s="24"/>
      <c r="F130" s="19"/>
      <c r="G130" s="24"/>
      <c r="H130" s="19"/>
      <c r="I130" s="24"/>
    </row>
    <row r="131" spans="2:9">
      <c r="B131" s="19"/>
      <c r="C131" s="24"/>
      <c r="D131" s="19"/>
      <c r="E131" s="24"/>
      <c r="F131" s="19"/>
      <c r="G131" s="24"/>
      <c r="H131" s="19"/>
      <c r="I131" s="24"/>
    </row>
    <row r="132" spans="2:9">
      <c r="B132" s="19"/>
      <c r="C132" s="24"/>
      <c r="D132" s="19"/>
      <c r="E132" s="24"/>
      <c r="F132" s="19"/>
      <c r="G132" s="24"/>
      <c r="H132" s="19"/>
      <c r="I132" s="24"/>
    </row>
    <row r="133" spans="2:9">
      <c r="B133" s="19"/>
      <c r="C133" s="24"/>
      <c r="D133" s="19"/>
      <c r="E133" s="24"/>
      <c r="F133" s="19"/>
      <c r="G133" s="24"/>
      <c r="H133" s="19"/>
      <c r="I133" s="24"/>
    </row>
    <row r="134" spans="2:9">
      <c r="B134" s="19"/>
      <c r="C134" s="24"/>
      <c r="D134" s="19"/>
      <c r="E134" s="24"/>
      <c r="F134" s="19"/>
      <c r="G134" s="24"/>
      <c r="H134" s="19"/>
      <c r="I134" s="24"/>
    </row>
    <row r="135" spans="2:9">
      <c r="B135" s="19"/>
      <c r="C135" s="24"/>
      <c r="D135" s="19"/>
      <c r="E135" s="24"/>
      <c r="F135" s="19"/>
      <c r="G135" s="24"/>
      <c r="H135" s="19"/>
      <c r="I135" s="24"/>
    </row>
    <row r="136" spans="2:9">
      <c r="B136" s="19"/>
      <c r="C136" s="24"/>
      <c r="D136" s="19"/>
      <c r="E136" s="24"/>
      <c r="F136" s="19"/>
      <c r="G136" s="24"/>
      <c r="H136" s="19"/>
      <c r="I136" s="24"/>
    </row>
    <row r="137" spans="2:9">
      <c r="B137" s="19"/>
      <c r="C137" s="24"/>
      <c r="D137" s="19"/>
      <c r="E137" s="24"/>
      <c r="F137" s="19"/>
      <c r="G137" s="24"/>
      <c r="H137" s="19"/>
      <c r="I137" s="24"/>
    </row>
    <row r="138" spans="2:9">
      <c r="B138" s="19"/>
      <c r="C138" s="24"/>
      <c r="D138" s="19"/>
      <c r="E138" s="24"/>
      <c r="F138" s="19"/>
      <c r="G138" s="24"/>
      <c r="H138" s="19"/>
      <c r="I138" s="24"/>
    </row>
    <row r="139" spans="2:9">
      <c r="B139" s="19"/>
      <c r="C139" s="24"/>
      <c r="D139" s="19"/>
      <c r="E139" s="24"/>
      <c r="F139" s="19"/>
      <c r="G139" s="24"/>
      <c r="H139" s="19"/>
      <c r="I139" s="24"/>
    </row>
    <row r="140" spans="2:9">
      <c r="B140" s="19"/>
      <c r="C140" s="24"/>
      <c r="D140" s="19"/>
      <c r="E140" s="24"/>
      <c r="F140" s="19"/>
      <c r="G140" s="24"/>
      <c r="H140" s="19"/>
      <c r="I140" s="24"/>
    </row>
    <row r="141" spans="2:9">
      <c r="B141" s="19"/>
      <c r="C141" s="24"/>
      <c r="D141" s="19"/>
      <c r="E141" s="24"/>
      <c r="F141" s="19"/>
      <c r="G141" s="24"/>
      <c r="H141" s="19"/>
      <c r="I141" s="24"/>
    </row>
    <row r="142" spans="2:9">
      <c r="B142" s="19"/>
      <c r="C142" s="24"/>
      <c r="D142" s="19"/>
      <c r="E142" s="24"/>
      <c r="F142" s="19"/>
      <c r="G142" s="24"/>
      <c r="H142" s="19"/>
      <c r="I142" s="24"/>
    </row>
    <row r="143" spans="2:9">
      <c r="B143" s="19"/>
      <c r="C143" s="24"/>
      <c r="D143" s="19"/>
      <c r="E143" s="24"/>
      <c r="F143" s="19"/>
      <c r="G143" s="24"/>
      <c r="H143" s="19"/>
      <c r="I143" s="24"/>
    </row>
    <row r="144" spans="2:9">
      <c r="B144" s="19"/>
      <c r="C144" s="24"/>
      <c r="D144" s="19"/>
      <c r="E144" s="24"/>
      <c r="F144" s="19"/>
      <c r="G144" s="24"/>
      <c r="H144" s="19"/>
      <c r="I144" s="24"/>
    </row>
    <row r="145" spans="2:9">
      <c r="B145" s="19"/>
      <c r="C145" s="24"/>
      <c r="D145" s="19"/>
      <c r="E145" s="24"/>
      <c r="F145" s="19"/>
      <c r="G145" s="24"/>
      <c r="H145" s="19"/>
      <c r="I145" s="24"/>
    </row>
    <row r="146" spans="2:9">
      <c r="B146" s="19"/>
      <c r="C146" s="24"/>
      <c r="D146" s="19"/>
      <c r="E146" s="24"/>
      <c r="F146" s="19"/>
      <c r="G146" s="24"/>
      <c r="H146" s="19"/>
      <c r="I146" s="24"/>
    </row>
    <row r="147" spans="2:9">
      <c r="B147" s="19"/>
      <c r="C147" s="24"/>
      <c r="D147" s="19"/>
      <c r="E147" s="24"/>
      <c r="F147" s="19"/>
      <c r="G147" s="24"/>
      <c r="H147" s="19"/>
      <c r="I147" s="24"/>
    </row>
    <row r="148" spans="2:9">
      <c r="B148" s="19"/>
      <c r="C148" s="24"/>
      <c r="D148" s="19"/>
      <c r="E148" s="24"/>
      <c r="F148" s="19"/>
      <c r="G148" s="24"/>
      <c r="H148" s="19"/>
      <c r="I148" s="24"/>
    </row>
    <row r="149" spans="2:9">
      <c r="B149" s="19"/>
      <c r="C149" s="24"/>
      <c r="D149" s="19"/>
      <c r="E149" s="24"/>
      <c r="F149" s="19"/>
      <c r="G149" s="24"/>
      <c r="H149" s="19"/>
      <c r="I149" s="24"/>
    </row>
  </sheetData>
  <mergeCells count="15">
    <mergeCell ref="A1:L1"/>
    <mergeCell ref="A2:L3"/>
    <mergeCell ref="J4:L4"/>
    <mergeCell ref="J5:L5"/>
    <mergeCell ref="A6:I6"/>
    <mergeCell ref="A7:A12"/>
    <mergeCell ref="B7:E7"/>
    <mergeCell ref="F7:G7"/>
    <mergeCell ref="H7:K7"/>
    <mergeCell ref="L7:L12"/>
    <mergeCell ref="B8:C10"/>
    <mergeCell ref="D8:E10"/>
    <mergeCell ref="F8:G10"/>
    <mergeCell ref="H8:I10"/>
    <mergeCell ref="J8:K10"/>
  </mergeCells>
  <printOptions horizontalCentered="1"/>
  <pageMargins left="0" right="0" top="0.56000000000000005" bottom="0" header="0" footer="0"/>
  <pageSetup paperSize="9"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7375B-F558-4B4C-9B78-33AF6CE03A79}">
  <sheetPr>
    <tabColor theme="4"/>
  </sheetPr>
  <dimension ref="A1:Q34"/>
  <sheetViews>
    <sheetView zoomScale="90" zoomScaleNormal="90" zoomScaleSheetLayoutView="80" workbookViewId="0">
      <selection activeCell="A9" sqref="A9:B9"/>
    </sheetView>
  </sheetViews>
  <sheetFormatPr defaultColWidth="9" defaultRowHeight="21"/>
  <cols>
    <col min="1" max="1" width="23" style="11" customWidth="1"/>
    <col min="2" max="2" width="14" style="11" customWidth="1"/>
    <col min="3" max="3" width="9.42578125" style="11" customWidth="1"/>
    <col min="4" max="4" width="11" style="11" customWidth="1"/>
    <col min="5" max="5" width="16.85546875" style="11" customWidth="1"/>
    <col min="6" max="6" width="11.5703125" style="11" customWidth="1"/>
    <col min="7" max="7" width="12.42578125" style="11" customWidth="1"/>
    <col min="8" max="8" width="14.140625" style="11" customWidth="1"/>
    <col min="9" max="9" width="14.42578125" style="11" customWidth="1"/>
    <col min="10" max="10" width="11.5703125" style="11" customWidth="1"/>
    <col min="11" max="11" width="12.42578125" style="11" customWidth="1"/>
    <col min="12" max="12" width="11.28515625" style="11" customWidth="1"/>
    <col min="13" max="13" width="14.7109375" style="11" customWidth="1"/>
    <col min="14" max="14" width="9.140625" style="11" customWidth="1"/>
    <col min="15" max="15" width="6.42578125" style="11" customWidth="1"/>
    <col min="16" max="16" width="7.5703125" style="11" customWidth="1"/>
    <col min="17" max="17" width="10.140625" style="11" customWidth="1"/>
    <col min="18" max="18" width="1.7109375" style="11" customWidth="1"/>
    <col min="19" max="19" width="11.42578125" style="11" customWidth="1"/>
    <col min="20" max="20" width="19.42578125" style="11" customWidth="1"/>
    <col min="21" max="16384" width="9" style="11"/>
  </cols>
  <sheetData>
    <row r="1" spans="1:17" ht="23.25" customHeight="1">
      <c r="A1" s="1028" t="s">
        <v>918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  <c r="L1" s="1028"/>
      <c r="M1" s="1028"/>
      <c r="N1" s="1028"/>
      <c r="O1" s="1028"/>
      <c r="P1" s="1028"/>
      <c r="Q1" s="1028"/>
    </row>
    <row r="2" spans="1:17">
      <c r="A2" s="707"/>
      <c r="B2" s="707"/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20"/>
      <c r="Q2" s="20"/>
    </row>
    <row r="3" spans="1:17">
      <c r="A3" s="2" t="s">
        <v>32</v>
      </c>
      <c r="B3" s="1032" t="s">
        <v>694</v>
      </c>
      <c r="C3" s="1032"/>
      <c r="D3" s="1032"/>
      <c r="E3" s="1032"/>
      <c r="F3" s="1032"/>
      <c r="G3" s="1032"/>
      <c r="H3" s="1032"/>
      <c r="I3" s="1032"/>
      <c r="J3" s="12"/>
      <c r="K3" s="12"/>
      <c r="L3" s="840"/>
      <c r="M3" s="840"/>
      <c r="N3" s="840"/>
      <c r="O3" s="840"/>
      <c r="P3" s="20"/>
      <c r="Q3" s="20"/>
    </row>
    <row r="4" spans="1:17">
      <c r="A4" s="2" t="s">
        <v>33</v>
      </c>
      <c r="B4" s="987" t="s">
        <v>695</v>
      </c>
      <c r="C4" s="987"/>
      <c r="D4" s="987"/>
      <c r="E4" s="987"/>
      <c r="F4" s="987"/>
      <c r="G4" s="987"/>
      <c r="H4" s="987"/>
      <c r="I4" s="987"/>
      <c r="J4" s="841"/>
      <c r="K4" s="841"/>
      <c r="L4" s="840"/>
      <c r="M4" s="840"/>
      <c r="N4" s="840"/>
      <c r="O4" s="840"/>
      <c r="P4" s="20"/>
      <c r="Q4" s="20"/>
    </row>
    <row r="5" spans="1:17">
      <c r="A5" s="684"/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1"/>
      <c r="M5" s="771"/>
      <c r="N5" s="771"/>
      <c r="O5" s="771"/>
      <c r="P5" s="770"/>
      <c r="Q5" s="770"/>
    </row>
    <row r="6" spans="1:17" s="793" customFormat="1" ht="21" customHeight="1">
      <c r="A6" s="50" t="s">
        <v>650</v>
      </c>
      <c r="B6" s="4"/>
      <c r="C6" s="4"/>
      <c r="D6" s="1220" t="s">
        <v>672</v>
      </c>
      <c r="E6" s="1220"/>
      <c r="F6" s="1220"/>
      <c r="G6" s="1221">
        <f>+J31</f>
        <v>0</v>
      </c>
      <c r="H6" s="1221"/>
      <c r="I6" s="5" t="s">
        <v>2</v>
      </c>
      <c r="J6" s="2" t="s">
        <v>3</v>
      </c>
      <c r="K6" s="842">
        <f>+K31</f>
        <v>0</v>
      </c>
      <c r="L6" s="5" t="s">
        <v>5</v>
      </c>
      <c r="M6" s="5"/>
      <c r="N6" s="272"/>
      <c r="O6" s="272"/>
    </row>
    <row r="7" spans="1:17" s="20" customFormat="1">
      <c r="A7" s="843" t="s">
        <v>849</v>
      </c>
      <c r="B7" s="786">
        <v>58.132199999999997</v>
      </c>
      <c r="C7" s="787" t="s">
        <v>6</v>
      </c>
      <c r="D7" s="1219" t="s">
        <v>894</v>
      </c>
      <c r="E7" s="1219"/>
      <c r="F7" s="786">
        <v>0</v>
      </c>
      <c r="G7" s="787" t="s">
        <v>6</v>
      </c>
      <c r="H7" s="785" t="s">
        <v>7</v>
      </c>
      <c r="I7" s="844">
        <f>+F7/B7*100</f>
        <v>0</v>
      </c>
      <c r="J7" s="785" t="s">
        <v>8</v>
      </c>
      <c r="K7" s="786">
        <f>+B7-F7</f>
        <v>58.132199999999997</v>
      </c>
      <c r="L7" s="787" t="s">
        <v>6</v>
      </c>
      <c r="M7" s="787" t="s">
        <v>7</v>
      </c>
      <c r="N7" s="844">
        <f>+K7/B7*100</f>
        <v>100</v>
      </c>
      <c r="P7" s="787"/>
    </row>
    <row r="8" spans="1:17" s="20" customFormat="1">
      <c r="A8" s="843" t="s">
        <v>863</v>
      </c>
      <c r="B8" s="845">
        <v>57.170999999999999</v>
      </c>
      <c r="C8" s="787" t="s">
        <v>6</v>
      </c>
      <c r="D8" s="1085" t="s">
        <v>865</v>
      </c>
      <c r="E8" s="1085"/>
      <c r="F8" s="791">
        <v>0</v>
      </c>
      <c r="G8" s="787" t="s">
        <v>6</v>
      </c>
      <c r="H8" s="785" t="s">
        <v>7</v>
      </c>
      <c r="I8" s="846">
        <f>+F8/B8*100</f>
        <v>0</v>
      </c>
      <c r="J8" s="785" t="s">
        <v>8</v>
      </c>
      <c r="K8" s="791">
        <f>+B8-F8</f>
        <v>57.170999999999999</v>
      </c>
      <c r="L8" s="787" t="s">
        <v>6</v>
      </c>
      <c r="M8" s="787" t="s">
        <v>7</v>
      </c>
      <c r="N8" s="846">
        <f>+K8/B8*100</f>
        <v>100</v>
      </c>
      <c r="P8" s="787"/>
    </row>
    <row r="9" spans="1:17" s="20" customFormat="1">
      <c r="A9" s="1205" t="s">
        <v>656</v>
      </c>
      <c r="B9" s="1205"/>
      <c r="C9" s="793"/>
      <c r="D9" s="1087" t="s">
        <v>657</v>
      </c>
      <c r="E9" s="1087"/>
      <c r="F9" s="847"/>
      <c r="G9" s="847"/>
      <c r="H9" s="847"/>
      <c r="I9" s="847"/>
      <c r="J9" s="847"/>
      <c r="K9" s="847"/>
      <c r="L9" s="840"/>
      <c r="M9" s="840"/>
      <c r="N9" s="840"/>
      <c r="O9" s="840"/>
    </row>
    <row r="10" spans="1:17" s="20" customFormat="1">
      <c r="A10" s="794" t="s">
        <v>670</v>
      </c>
      <c r="B10" s="795">
        <f>+B8/12</f>
        <v>4.7642499999999997</v>
      </c>
      <c r="C10" s="796" t="s">
        <v>6</v>
      </c>
      <c r="D10" s="796"/>
      <c r="E10" s="794" t="s">
        <v>670</v>
      </c>
      <c r="F10" s="795">
        <f>+F8/3</f>
        <v>0</v>
      </c>
      <c r="G10" s="796" t="s">
        <v>6</v>
      </c>
      <c r="H10" s="797"/>
      <c r="L10" s="1206" t="s">
        <v>9</v>
      </c>
      <c r="M10" s="1206"/>
      <c r="N10" s="1206"/>
      <c r="O10" s="1206"/>
      <c r="P10" s="1206"/>
      <c r="Q10" s="1206"/>
    </row>
    <row r="11" spans="1:17" ht="21" customHeight="1">
      <c r="A11" s="1207" t="s">
        <v>10</v>
      </c>
      <c r="B11" s="1208"/>
      <c r="C11" s="1208"/>
      <c r="D11" s="1208"/>
      <c r="E11" s="1208"/>
      <c r="F11" s="1213" t="s">
        <v>850</v>
      </c>
      <c r="G11" s="1214"/>
      <c r="H11" s="1215" t="s">
        <v>867</v>
      </c>
      <c r="I11" s="1215"/>
      <c r="J11" s="1215"/>
      <c r="K11" s="1215"/>
      <c r="L11" s="1207" t="s">
        <v>11</v>
      </c>
      <c r="M11" s="1208"/>
      <c r="N11" s="1208"/>
      <c r="O11" s="1208"/>
      <c r="P11" s="1208"/>
      <c r="Q11" s="1216"/>
    </row>
    <row r="12" spans="1:17" ht="21" customHeight="1">
      <c r="A12" s="1209"/>
      <c r="B12" s="1210"/>
      <c r="C12" s="1210"/>
      <c r="D12" s="1210"/>
      <c r="E12" s="1210"/>
      <c r="F12" s="1215" t="s">
        <v>161</v>
      </c>
      <c r="G12" s="1215"/>
      <c r="H12" s="1215" t="s">
        <v>19</v>
      </c>
      <c r="I12" s="1215"/>
      <c r="J12" s="1215" t="s">
        <v>42</v>
      </c>
      <c r="K12" s="1215"/>
      <c r="L12" s="1209"/>
      <c r="M12" s="1210"/>
      <c r="N12" s="1210"/>
      <c r="O12" s="1210"/>
      <c r="P12" s="1210"/>
      <c r="Q12" s="1217"/>
    </row>
    <row r="13" spans="1:17">
      <c r="A13" s="1211"/>
      <c r="B13" s="1212"/>
      <c r="C13" s="1212"/>
      <c r="D13" s="1212"/>
      <c r="E13" s="1212"/>
      <c r="F13" s="853" t="s">
        <v>2</v>
      </c>
      <c r="G13" s="854" t="s">
        <v>3</v>
      </c>
      <c r="H13" s="853" t="s">
        <v>2</v>
      </c>
      <c r="I13" s="854" t="s">
        <v>3</v>
      </c>
      <c r="J13" s="853" t="s">
        <v>2</v>
      </c>
      <c r="K13" s="854" t="s">
        <v>3</v>
      </c>
      <c r="L13" s="1211"/>
      <c r="M13" s="1212"/>
      <c r="N13" s="1212"/>
      <c r="O13" s="1212"/>
      <c r="P13" s="1212"/>
      <c r="Q13" s="1218"/>
    </row>
    <row r="14" spans="1:17" ht="21.75" customHeight="1">
      <c r="A14" s="1167" t="s">
        <v>907</v>
      </c>
      <c r="B14" s="1168"/>
      <c r="C14" s="1168"/>
      <c r="D14" s="1168"/>
      <c r="E14" s="1168"/>
      <c r="F14" s="816"/>
      <c r="G14" s="817"/>
      <c r="H14" s="816"/>
      <c r="I14" s="817"/>
      <c r="J14" s="816"/>
      <c r="K14" s="817"/>
      <c r="L14" s="1192"/>
      <c r="M14" s="1192"/>
      <c r="N14" s="1192"/>
      <c r="O14" s="1192"/>
      <c r="P14" s="1192"/>
      <c r="Q14" s="1192"/>
    </row>
    <row r="15" spans="1:17" ht="21.75" customHeight="1">
      <c r="A15" s="1111" t="s">
        <v>908</v>
      </c>
      <c r="B15" s="1112"/>
      <c r="C15" s="1112"/>
      <c r="D15" s="1112"/>
      <c r="E15" s="1112"/>
      <c r="F15" s="818">
        <f>+F16+F17+F18+F19</f>
        <v>0</v>
      </c>
      <c r="G15" s="374">
        <v>0</v>
      </c>
      <c r="H15" s="818">
        <f>+H16+H17+H18+H19</f>
        <v>0</v>
      </c>
      <c r="I15" s="374">
        <f>F10</f>
        <v>0</v>
      </c>
      <c r="J15" s="818">
        <f>+J16+J17+J18+J19</f>
        <v>0</v>
      </c>
      <c r="K15" s="374">
        <f>F10</f>
        <v>0</v>
      </c>
      <c r="L15" s="1193" t="s">
        <v>919</v>
      </c>
      <c r="M15" s="1194"/>
      <c r="N15" s="1194"/>
      <c r="O15" s="1194"/>
      <c r="P15" s="1194"/>
      <c r="Q15" s="1195"/>
    </row>
    <row r="16" spans="1:17" ht="21.75" customHeight="1">
      <c r="A16" s="984" t="s">
        <v>445</v>
      </c>
      <c r="B16" s="985"/>
      <c r="C16" s="985"/>
      <c r="D16" s="985"/>
      <c r="E16" s="986"/>
      <c r="F16" s="819">
        <v>0</v>
      </c>
      <c r="G16" s="820"/>
      <c r="H16" s="819">
        <v>0</v>
      </c>
      <c r="I16" s="820"/>
      <c r="J16" s="819">
        <v>0</v>
      </c>
      <c r="K16" s="820"/>
      <c r="L16" s="1196"/>
      <c r="M16" s="1197"/>
      <c r="N16" s="1197"/>
      <c r="O16" s="1197"/>
      <c r="P16" s="1197"/>
      <c r="Q16" s="1198"/>
    </row>
    <row r="17" spans="1:17" ht="21.75" customHeight="1">
      <c r="A17" s="1202" t="s">
        <v>447</v>
      </c>
      <c r="B17" s="1203"/>
      <c r="C17" s="1203"/>
      <c r="D17" s="1203"/>
      <c r="E17" s="1204"/>
      <c r="F17" s="819">
        <v>0</v>
      </c>
      <c r="G17" s="820"/>
      <c r="H17" s="821">
        <v>0</v>
      </c>
      <c r="I17" s="820"/>
      <c r="J17" s="821">
        <v>0</v>
      </c>
      <c r="K17" s="820"/>
      <c r="L17" s="1196"/>
      <c r="M17" s="1197"/>
      <c r="N17" s="1197"/>
      <c r="O17" s="1197"/>
      <c r="P17" s="1197"/>
      <c r="Q17" s="1198"/>
    </row>
    <row r="18" spans="1:17" ht="21.75" customHeight="1">
      <c r="A18" s="1202" t="s">
        <v>446</v>
      </c>
      <c r="B18" s="1203"/>
      <c r="C18" s="1203"/>
      <c r="D18" s="1203"/>
      <c r="E18" s="1204"/>
      <c r="F18" s="820"/>
      <c r="G18" s="820"/>
      <c r="H18" s="820"/>
      <c r="I18" s="820"/>
      <c r="J18" s="820"/>
      <c r="K18" s="820"/>
      <c r="L18" s="1196"/>
      <c r="M18" s="1197"/>
      <c r="N18" s="1197"/>
      <c r="O18" s="1197"/>
      <c r="P18" s="1197"/>
      <c r="Q18" s="1198"/>
    </row>
    <row r="19" spans="1:17" ht="21.75" customHeight="1">
      <c r="A19" s="984" t="s">
        <v>653</v>
      </c>
      <c r="B19" s="985"/>
      <c r="C19" s="985"/>
      <c r="D19" s="985"/>
      <c r="E19" s="986"/>
      <c r="F19" s="819">
        <v>0</v>
      </c>
      <c r="G19" s="820"/>
      <c r="H19" s="819">
        <v>0</v>
      </c>
      <c r="I19" s="820"/>
      <c r="J19" s="819">
        <v>0</v>
      </c>
      <c r="K19" s="820"/>
      <c r="L19" s="1199"/>
      <c r="M19" s="1200"/>
      <c r="N19" s="1200"/>
      <c r="O19" s="1200"/>
      <c r="P19" s="1200"/>
      <c r="Q19" s="1201"/>
    </row>
    <row r="20" spans="1:17" ht="64.5" customHeight="1">
      <c r="A20" s="981" t="s">
        <v>909</v>
      </c>
      <c r="B20" s="982"/>
      <c r="C20" s="982"/>
      <c r="D20" s="982"/>
      <c r="E20" s="983"/>
      <c r="F20" s="819">
        <v>0</v>
      </c>
      <c r="G20" s="374">
        <v>0</v>
      </c>
      <c r="H20" s="819">
        <v>0</v>
      </c>
      <c r="I20" s="819">
        <v>0</v>
      </c>
      <c r="J20" s="819">
        <v>0</v>
      </c>
      <c r="K20" s="819">
        <v>0</v>
      </c>
      <c r="L20" s="1189" t="s">
        <v>920</v>
      </c>
      <c r="M20" s="1190"/>
      <c r="N20" s="1190"/>
      <c r="O20" s="1190"/>
      <c r="P20" s="1190"/>
      <c r="Q20" s="1191"/>
    </row>
    <row r="21" spans="1:17" ht="21.75" customHeight="1">
      <c r="A21" s="1111" t="s">
        <v>910</v>
      </c>
      <c r="B21" s="1112"/>
      <c r="C21" s="1112"/>
      <c r="D21" s="1112"/>
      <c r="E21" s="1112"/>
      <c r="F21" s="816">
        <f>F15</f>
        <v>0</v>
      </c>
      <c r="G21" s="817">
        <f>G15*12</f>
        <v>0</v>
      </c>
      <c r="H21" s="816">
        <f>H15</f>
        <v>0</v>
      </c>
      <c r="I21" s="817">
        <f>I15*12</f>
        <v>0</v>
      </c>
      <c r="J21" s="816">
        <f>J15</f>
        <v>0</v>
      </c>
      <c r="K21" s="817">
        <f>K15*12</f>
        <v>0</v>
      </c>
      <c r="L21" s="1169"/>
      <c r="M21" s="1169"/>
      <c r="N21" s="1169"/>
      <c r="O21" s="1169"/>
      <c r="P21" s="1169"/>
      <c r="Q21" s="1169"/>
    </row>
    <row r="22" spans="1:17" ht="21.75" customHeight="1">
      <c r="A22" s="981" t="s">
        <v>911</v>
      </c>
      <c r="B22" s="982"/>
      <c r="C22" s="982"/>
      <c r="D22" s="982"/>
      <c r="E22" s="982"/>
      <c r="F22" s="816">
        <f>+F20</f>
        <v>0</v>
      </c>
      <c r="G22" s="822">
        <f>+G20*12</f>
        <v>0</v>
      </c>
      <c r="H22" s="816">
        <f>+H20</f>
        <v>0</v>
      </c>
      <c r="I22" s="822">
        <f t="shared" ref="I22:K22" si="0">+I20*12</f>
        <v>0</v>
      </c>
      <c r="J22" s="816">
        <f>+J20</f>
        <v>0</v>
      </c>
      <c r="K22" s="822">
        <f t="shared" si="0"/>
        <v>0</v>
      </c>
      <c r="L22" s="1169"/>
      <c r="M22" s="1169"/>
      <c r="N22" s="1169"/>
      <c r="O22" s="1169"/>
      <c r="P22" s="1169"/>
      <c r="Q22" s="1169"/>
    </row>
    <row r="23" spans="1:17" ht="42.75" customHeight="1">
      <c r="A23" s="1170" t="s">
        <v>912</v>
      </c>
      <c r="B23" s="1171"/>
      <c r="C23" s="1171"/>
      <c r="D23" s="1171"/>
      <c r="E23" s="1171"/>
      <c r="F23" s="823">
        <v>0</v>
      </c>
      <c r="G23" s="824">
        <v>0</v>
      </c>
      <c r="H23" s="823">
        <v>0</v>
      </c>
      <c r="I23" s="824">
        <v>0</v>
      </c>
      <c r="J23" s="823">
        <v>0</v>
      </c>
      <c r="K23" s="824">
        <v>0</v>
      </c>
      <c r="L23" s="1172" t="s">
        <v>921</v>
      </c>
      <c r="M23" s="1173"/>
      <c r="N23" s="1173"/>
      <c r="O23" s="1173"/>
      <c r="P23" s="1173"/>
      <c r="Q23" s="1173"/>
    </row>
    <row r="24" spans="1:17" ht="21.75" customHeight="1">
      <c r="A24" s="1174" t="s">
        <v>913</v>
      </c>
      <c r="B24" s="1175"/>
      <c r="C24" s="1175"/>
      <c r="D24" s="1175"/>
      <c r="E24" s="1175"/>
      <c r="F24" s="818">
        <f t="shared" ref="F24:K24" si="1">+F25+F26</f>
        <v>0</v>
      </c>
      <c r="G24" s="825">
        <f t="shared" si="1"/>
        <v>0</v>
      </c>
      <c r="H24" s="818">
        <f t="shared" si="1"/>
        <v>0</v>
      </c>
      <c r="I24" s="826">
        <f t="shared" si="1"/>
        <v>0</v>
      </c>
      <c r="J24" s="818">
        <f t="shared" si="1"/>
        <v>0</v>
      </c>
      <c r="K24" s="825">
        <f t="shared" si="1"/>
        <v>0</v>
      </c>
      <c r="L24" s="1176"/>
      <c r="M24" s="1177"/>
      <c r="N24" s="1177"/>
      <c r="O24" s="1177"/>
      <c r="P24" s="1177"/>
      <c r="Q24" s="1178"/>
    </row>
    <row r="25" spans="1:17" ht="21.75" customHeight="1">
      <c r="A25" s="1185" t="s">
        <v>914</v>
      </c>
      <c r="B25" s="1186"/>
      <c r="C25" s="1186"/>
      <c r="D25" s="1186"/>
      <c r="E25" s="1186"/>
      <c r="F25" s="827">
        <v>0</v>
      </c>
      <c r="G25" s="828">
        <v>0</v>
      </c>
      <c r="H25" s="827">
        <v>0</v>
      </c>
      <c r="I25" s="828">
        <v>0</v>
      </c>
      <c r="J25" s="827">
        <v>0</v>
      </c>
      <c r="K25" s="828">
        <v>0</v>
      </c>
      <c r="L25" s="1179"/>
      <c r="M25" s="1180"/>
      <c r="N25" s="1180"/>
      <c r="O25" s="1180"/>
      <c r="P25" s="1180"/>
      <c r="Q25" s="1181"/>
    </row>
    <row r="26" spans="1:17" ht="21.75" customHeight="1">
      <c r="A26" s="1187" t="s">
        <v>654</v>
      </c>
      <c r="B26" s="1188"/>
      <c r="C26" s="1188"/>
      <c r="D26" s="1188"/>
      <c r="E26" s="1188"/>
      <c r="F26" s="829">
        <v>0</v>
      </c>
      <c r="G26" s="830">
        <v>0</v>
      </c>
      <c r="H26" s="829">
        <v>0</v>
      </c>
      <c r="I26" s="830">
        <v>0</v>
      </c>
      <c r="J26" s="829">
        <v>0</v>
      </c>
      <c r="K26" s="830">
        <v>0</v>
      </c>
      <c r="L26" s="1182"/>
      <c r="M26" s="1183"/>
      <c r="N26" s="1183"/>
      <c r="O26" s="1183"/>
      <c r="P26" s="1183"/>
      <c r="Q26" s="1184"/>
    </row>
    <row r="27" spans="1:17" ht="21.75" customHeight="1">
      <c r="A27" s="1111" t="s">
        <v>609</v>
      </c>
      <c r="B27" s="1112"/>
      <c r="C27" s="1112"/>
      <c r="D27" s="1112"/>
      <c r="E27" s="1112"/>
      <c r="F27" s="831">
        <v>0</v>
      </c>
      <c r="G27" s="824">
        <v>0</v>
      </c>
      <c r="H27" s="831">
        <v>0</v>
      </c>
      <c r="I27" s="830">
        <v>0</v>
      </c>
      <c r="J27" s="829">
        <v>0</v>
      </c>
      <c r="K27" s="830">
        <v>0</v>
      </c>
      <c r="L27" s="1165"/>
      <c r="M27" s="1165"/>
      <c r="N27" s="1165"/>
      <c r="O27" s="1165"/>
      <c r="P27" s="1165"/>
      <c r="Q27" s="1165"/>
    </row>
    <row r="28" spans="1:17" ht="21.75" customHeight="1">
      <c r="A28" s="1111" t="s">
        <v>915</v>
      </c>
      <c r="B28" s="1112"/>
      <c r="C28" s="1112"/>
      <c r="D28" s="1112"/>
      <c r="E28" s="1112"/>
      <c r="F28" s="832">
        <f>+((F21-F23+F24))+F22+F27</f>
        <v>0</v>
      </c>
      <c r="G28" s="833">
        <f>+((G21-G23+G24)*104%)+G22+G27</f>
        <v>0</v>
      </c>
      <c r="H28" s="832">
        <f>+((H21-H23+H24))+H22+H27</f>
        <v>0</v>
      </c>
      <c r="I28" s="833">
        <f>+((I21-I23+I24)*104%)+I22+I27</f>
        <v>0</v>
      </c>
      <c r="J28" s="832">
        <f>+((J21-J23+J24))+J22+J27</f>
        <v>0</v>
      </c>
      <c r="K28" s="833">
        <f>+((K21-K23+K24)*104%)+K22+K27</f>
        <v>0</v>
      </c>
      <c r="L28" s="1166" t="s">
        <v>34</v>
      </c>
      <c r="M28" s="1166"/>
      <c r="N28" s="1166"/>
      <c r="O28" s="1166"/>
      <c r="P28" s="1166"/>
      <c r="Q28" s="1166"/>
    </row>
    <row r="29" spans="1:17" ht="21.75" customHeight="1">
      <c r="A29" s="1167" t="s">
        <v>880</v>
      </c>
      <c r="B29" s="1168"/>
      <c r="C29" s="1168"/>
      <c r="D29" s="1168"/>
      <c r="E29" s="1168"/>
      <c r="F29" s="834"/>
      <c r="G29" s="835"/>
      <c r="H29" s="834"/>
      <c r="I29" s="835"/>
      <c r="J29" s="834"/>
      <c r="K29" s="835"/>
      <c r="L29" s="1169"/>
      <c r="M29" s="1169"/>
      <c r="N29" s="1169"/>
      <c r="O29" s="1169"/>
      <c r="P29" s="1169"/>
      <c r="Q29" s="1169"/>
    </row>
    <row r="30" spans="1:17" ht="21.75" customHeight="1" thickBot="1">
      <c r="A30" s="1156" t="s">
        <v>916</v>
      </c>
      <c r="B30" s="1157"/>
      <c r="C30" s="1157"/>
      <c r="D30" s="1157"/>
      <c r="E30" s="1158"/>
      <c r="F30" s="836">
        <v>0</v>
      </c>
      <c r="G30" s="837">
        <v>0</v>
      </c>
      <c r="H30" s="836">
        <v>0</v>
      </c>
      <c r="I30" s="837">
        <v>0</v>
      </c>
      <c r="J30" s="836">
        <v>0</v>
      </c>
      <c r="K30" s="837">
        <v>0</v>
      </c>
      <c r="L30" s="1159"/>
      <c r="M30" s="1160"/>
      <c r="N30" s="1160"/>
      <c r="O30" s="1160"/>
      <c r="P30" s="1160"/>
      <c r="Q30" s="1160"/>
    </row>
    <row r="31" spans="1:17" ht="21.75" customHeight="1" thickTop="1" thickBot="1">
      <c r="A31" s="1161" t="s">
        <v>917</v>
      </c>
      <c r="B31" s="1162"/>
      <c r="C31" s="1162"/>
      <c r="D31" s="1162"/>
      <c r="E31" s="1162"/>
      <c r="F31" s="838">
        <f t="shared" ref="F31:K31" si="2">+F28+F30</f>
        <v>0</v>
      </c>
      <c r="G31" s="839">
        <f t="shared" si="2"/>
        <v>0</v>
      </c>
      <c r="H31" s="838">
        <f t="shared" si="2"/>
        <v>0</v>
      </c>
      <c r="I31" s="839">
        <f t="shared" si="2"/>
        <v>0</v>
      </c>
      <c r="J31" s="838">
        <f t="shared" si="2"/>
        <v>0</v>
      </c>
      <c r="K31" s="839">
        <f t="shared" si="2"/>
        <v>0</v>
      </c>
      <c r="L31" s="1163"/>
      <c r="M31" s="1163"/>
      <c r="N31" s="1163"/>
      <c r="O31" s="1163"/>
      <c r="P31" s="1163"/>
      <c r="Q31" s="1163"/>
    </row>
    <row r="32" spans="1:17" ht="21.75" thickTop="1">
      <c r="A32" s="3"/>
      <c r="B32" s="3"/>
      <c r="C32" s="3"/>
      <c r="D32" s="3"/>
      <c r="E32" s="3"/>
      <c r="F32" s="269"/>
      <c r="G32" s="269"/>
      <c r="H32" s="3"/>
      <c r="I32" s="269"/>
      <c r="J32" s="269"/>
      <c r="K32" s="269"/>
      <c r="L32" s="268"/>
      <c r="M32" s="268"/>
      <c r="N32" s="268"/>
      <c r="O32" s="268"/>
    </row>
    <row r="33" spans="12:16" s="270" customFormat="1" ht="34.5" customHeight="1">
      <c r="L33" s="1164"/>
      <c r="M33" s="1164"/>
      <c r="N33" s="1164"/>
      <c r="O33" s="1164"/>
      <c r="P33" s="1164"/>
    </row>
    <row r="34" spans="12:16" s="270" customFormat="1" ht="32.25" customHeight="1">
      <c r="L34" s="1164"/>
      <c r="M34" s="1164"/>
      <c r="N34" s="1164"/>
      <c r="O34" s="51"/>
      <c r="P34" s="51"/>
    </row>
  </sheetData>
  <mergeCells count="51">
    <mergeCell ref="D7:E7"/>
    <mergeCell ref="A1:Q1"/>
    <mergeCell ref="B3:I3"/>
    <mergeCell ref="B4:I4"/>
    <mergeCell ref="D6:F6"/>
    <mergeCell ref="G6:H6"/>
    <mergeCell ref="D8:E8"/>
    <mergeCell ref="A9:B9"/>
    <mergeCell ref="D9:E9"/>
    <mergeCell ref="L10:Q10"/>
    <mergeCell ref="A11:E13"/>
    <mergeCell ref="F11:G11"/>
    <mergeCell ref="H11:K11"/>
    <mergeCell ref="L11:Q13"/>
    <mergeCell ref="F12:G12"/>
    <mergeCell ref="H12:I12"/>
    <mergeCell ref="J12:K12"/>
    <mergeCell ref="A14:E14"/>
    <mergeCell ref="L14:Q14"/>
    <mergeCell ref="A15:E15"/>
    <mergeCell ref="L15:Q19"/>
    <mergeCell ref="A16:E16"/>
    <mergeCell ref="A17:E17"/>
    <mergeCell ref="A18:E18"/>
    <mergeCell ref="A19:E19"/>
    <mergeCell ref="A20:E20"/>
    <mergeCell ref="L20:Q20"/>
    <mergeCell ref="A21:E21"/>
    <mergeCell ref="L21:Q21"/>
    <mergeCell ref="A22:E22"/>
    <mergeCell ref="L22:Q22"/>
    <mergeCell ref="A23:E23"/>
    <mergeCell ref="L23:Q23"/>
    <mergeCell ref="A24:E24"/>
    <mergeCell ref="L24:Q26"/>
    <mergeCell ref="A25:E25"/>
    <mergeCell ref="A26:E26"/>
    <mergeCell ref="A27:E27"/>
    <mergeCell ref="L27:Q27"/>
    <mergeCell ref="A28:E28"/>
    <mergeCell ref="L28:Q28"/>
    <mergeCell ref="A29:E29"/>
    <mergeCell ref="L29:Q29"/>
    <mergeCell ref="A30:E30"/>
    <mergeCell ref="L30:Q30"/>
    <mergeCell ref="A31:E31"/>
    <mergeCell ref="L31:Q31"/>
    <mergeCell ref="L33:L34"/>
    <mergeCell ref="M33:M34"/>
    <mergeCell ref="N33:N34"/>
    <mergeCell ref="O33:P33"/>
  </mergeCells>
  <printOptions horizontalCentered="1"/>
  <pageMargins left="0.25" right="0.25" top="0.43307086614173201" bottom="0.74803149606299202" header="0.23622047244094499" footer="0"/>
  <pageSetup paperSize="9" scale="45" orientation="portrait" r:id="rId1"/>
  <headerFooter>
    <oddHeader>&amp;R&amp;"TH SarabunPSK,Bold"&amp;16พนักงานราชการ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697EB-487E-483B-9C3B-8B320BEDDCBC}">
  <sheetPr>
    <tabColor theme="9" tint="0.59999389629810485"/>
    <pageSetUpPr fitToPage="1"/>
  </sheetPr>
  <dimension ref="A1:Y178"/>
  <sheetViews>
    <sheetView topLeftCell="A11" zoomScale="70" zoomScaleNormal="70" zoomScaleSheetLayoutView="80" workbookViewId="0">
      <selection activeCell="G17" sqref="G17"/>
    </sheetView>
  </sheetViews>
  <sheetFormatPr defaultRowHeight="21"/>
  <cols>
    <col min="1" max="1" width="40.7109375" style="24" customWidth="1"/>
    <col min="2" max="2" width="8" style="251" customWidth="1"/>
    <col min="3" max="3" width="14" style="45" customWidth="1"/>
    <col min="4" max="4" width="8.28515625" style="251" customWidth="1"/>
    <col min="5" max="5" width="13.7109375" style="45" customWidth="1"/>
    <col min="6" max="6" width="8.5703125" style="251" customWidth="1"/>
    <col min="7" max="7" width="14.140625" style="45" customWidth="1"/>
    <col min="8" max="8" width="8.140625" style="251" bestFit="1" customWidth="1"/>
    <col min="9" max="9" width="13.5703125" style="45" bestFit="1" customWidth="1"/>
    <col min="10" max="10" width="8.5703125" style="251" customWidth="1"/>
    <col min="11" max="11" width="13.85546875" style="45" customWidth="1"/>
    <col min="12" max="12" width="8.28515625" style="251" customWidth="1"/>
    <col min="13" max="13" width="13.85546875" style="45" bestFit="1" customWidth="1"/>
    <col min="14" max="14" width="8.85546875" style="251" customWidth="1"/>
    <col min="15" max="15" width="13.85546875" style="45" bestFit="1" customWidth="1"/>
    <col min="16" max="16" width="6.85546875" style="251" customWidth="1"/>
    <col min="17" max="17" width="9.28515625" style="45" customWidth="1"/>
    <col min="18" max="18" width="9.42578125" style="251" customWidth="1"/>
    <col min="19" max="19" width="13.85546875" style="45" bestFit="1" customWidth="1"/>
    <col min="20" max="20" width="13.28515625" style="24" customWidth="1"/>
    <col min="21" max="21" width="13.28515625" style="306" customWidth="1"/>
    <col min="22" max="24" width="8.42578125" style="24" hidden="1" customWidth="1"/>
    <col min="25" max="25" width="20.7109375" style="24" customWidth="1"/>
    <col min="26" max="267" width="9.140625" style="24"/>
    <col min="268" max="268" width="45.85546875" style="24" customWidth="1"/>
    <col min="269" max="276" width="10.5703125" style="24" customWidth="1"/>
    <col min="277" max="277" width="9.7109375" style="24" customWidth="1"/>
    <col min="278" max="278" width="8.42578125" style="24" bestFit="1" customWidth="1"/>
    <col min="279" max="279" width="9.140625" style="24" bestFit="1" customWidth="1"/>
    <col min="280" max="280" width="10.7109375" style="24" customWidth="1"/>
    <col min="281" max="281" width="31.7109375" style="24" customWidth="1"/>
    <col min="282" max="523" width="9.140625" style="24"/>
    <col min="524" max="524" width="45.85546875" style="24" customWidth="1"/>
    <col min="525" max="532" width="10.5703125" style="24" customWidth="1"/>
    <col min="533" max="533" width="9.7109375" style="24" customWidth="1"/>
    <col min="534" max="534" width="8.42578125" style="24" bestFit="1" customWidth="1"/>
    <col min="535" max="535" width="9.140625" style="24" bestFit="1" customWidth="1"/>
    <col min="536" max="536" width="10.7109375" style="24" customWidth="1"/>
    <col min="537" max="537" width="31.7109375" style="24" customWidth="1"/>
    <col min="538" max="779" width="9.140625" style="24"/>
    <col min="780" max="780" width="45.85546875" style="24" customWidth="1"/>
    <col min="781" max="788" width="10.5703125" style="24" customWidth="1"/>
    <col min="789" max="789" width="9.7109375" style="24" customWidth="1"/>
    <col min="790" max="790" width="8.42578125" style="24" bestFit="1" customWidth="1"/>
    <col min="791" max="791" width="9.140625" style="24" bestFit="1" customWidth="1"/>
    <col min="792" max="792" width="10.7109375" style="24" customWidth="1"/>
    <col min="793" max="793" width="31.7109375" style="24" customWidth="1"/>
    <col min="794" max="1035" width="9.140625" style="24"/>
    <col min="1036" max="1036" width="45.85546875" style="24" customWidth="1"/>
    <col min="1037" max="1044" width="10.5703125" style="24" customWidth="1"/>
    <col min="1045" max="1045" width="9.7109375" style="24" customWidth="1"/>
    <col min="1046" max="1046" width="8.42578125" style="24" bestFit="1" customWidth="1"/>
    <col min="1047" max="1047" width="9.140625" style="24" bestFit="1" customWidth="1"/>
    <col min="1048" max="1048" width="10.7109375" style="24" customWidth="1"/>
    <col min="1049" max="1049" width="31.7109375" style="24" customWidth="1"/>
    <col min="1050" max="1291" width="9.140625" style="24"/>
    <col min="1292" max="1292" width="45.85546875" style="24" customWidth="1"/>
    <col min="1293" max="1300" width="10.5703125" style="24" customWidth="1"/>
    <col min="1301" max="1301" width="9.7109375" style="24" customWidth="1"/>
    <col min="1302" max="1302" width="8.42578125" style="24" bestFit="1" customWidth="1"/>
    <col min="1303" max="1303" width="9.140625" style="24" bestFit="1" customWidth="1"/>
    <col min="1304" max="1304" width="10.7109375" style="24" customWidth="1"/>
    <col min="1305" max="1305" width="31.7109375" style="24" customWidth="1"/>
    <col min="1306" max="1547" width="9.140625" style="24"/>
    <col min="1548" max="1548" width="45.85546875" style="24" customWidth="1"/>
    <col min="1549" max="1556" width="10.5703125" style="24" customWidth="1"/>
    <col min="1557" max="1557" width="9.7109375" style="24" customWidth="1"/>
    <col min="1558" max="1558" width="8.42578125" style="24" bestFit="1" customWidth="1"/>
    <col min="1559" max="1559" width="9.140625" style="24" bestFit="1" customWidth="1"/>
    <col min="1560" max="1560" width="10.7109375" style="24" customWidth="1"/>
    <col min="1561" max="1561" width="31.7109375" style="24" customWidth="1"/>
    <col min="1562" max="1803" width="9.140625" style="24"/>
    <col min="1804" max="1804" width="45.85546875" style="24" customWidth="1"/>
    <col min="1805" max="1812" width="10.5703125" style="24" customWidth="1"/>
    <col min="1813" max="1813" width="9.7109375" style="24" customWidth="1"/>
    <col min="1814" max="1814" width="8.42578125" style="24" bestFit="1" customWidth="1"/>
    <col min="1815" max="1815" width="9.140625" style="24" bestFit="1" customWidth="1"/>
    <col min="1816" max="1816" width="10.7109375" style="24" customWidth="1"/>
    <col min="1817" max="1817" width="31.7109375" style="24" customWidth="1"/>
    <col min="1818" max="2059" width="9.140625" style="24"/>
    <col min="2060" max="2060" width="45.85546875" style="24" customWidth="1"/>
    <col min="2061" max="2068" width="10.5703125" style="24" customWidth="1"/>
    <col min="2069" max="2069" width="9.7109375" style="24" customWidth="1"/>
    <col min="2070" max="2070" width="8.42578125" style="24" bestFit="1" customWidth="1"/>
    <col min="2071" max="2071" width="9.140625" style="24" bestFit="1" customWidth="1"/>
    <col min="2072" max="2072" width="10.7109375" style="24" customWidth="1"/>
    <col min="2073" max="2073" width="31.7109375" style="24" customWidth="1"/>
    <col min="2074" max="2315" width="9.140625" style="24"/>
    <col min="2316" max="2316" width="45.85546875" style="24" customWidth="1"/>
    <col min="2317" max="2324" width="10.5703125" style="24" customWidth="1"/>
    <col min="2325" max="2325" width="9.7109375" style="24" customWidth="1"/>
    <col min="2326" max="2326" width="8.42578125" style="24" bestFit="1" customWidth="1"/>
    <col min="2327" max="2327" width="9.140625" style="24" bestFit="1" customWidth="1"/>
    <col min="2328" max="2328" width="10.7109375" style="24" customWidth="1"/>
    <col min="2329" max="2329" width="31.7109375" style="24" customWidth="1"/>
    <col min="2330" max="2571" width="9.140625" style="24"/>
    <col min="2572" max="2572" width="45.85546875" style="24" customWidth="1"/>
    <col min="2573" max="2580" width="10.5703125" style="24" customWidth="1"/>
    <col min="2581" max="2581" width="9.7109375" style="24" customWidth="1"/>
    <col min="2582" max="2582" width="8.42578125" style="24" bestFit="1" customWidth="1"/>
    <col min="2583" max="2583" width="9.140625" style="24" bestFit="1" customWidth="1"/>
    <col min="2584" max="2584" width="10.7109375" style="24" customWidth="1"/>
    <col min="2585" max="2585" width="31.7109375" style="24" customWidth="1"/>
    <col min="2586" max="2827" width="9.140625" style="24"/>
    <col min="2828" max="2828" width="45.85546875" style="24" customWidth="1"/>
    <col min="2829" max="2836" width="10.5703125" style="24" customWidth="1"/>
    <col min="2837" max="2837" width="9.7109375" style="24" customWidth="1"/>
    <col min="2838" max="2838" width="8.42578125" style="24" bestFit="1" customWidth="1"/>
    <col min="2839" max="2839" width="9.140625" style="24" bestFit="1" customWidth="1"/>
    <col min="2840" max="2840" width="10.7109375" style="24" customWidth="1"/>
    <col min="2841" max="2841" width="31.7109375" style="24" customWidth="1"/>
    <col min="2842" max="3083" width="9.140625" style="24"/>
    <col min="3084" max="3084" width="45.85546875" style="24" customWidth="1"/>
    <col min="3085" max="3092" width="10.5703125" style="24" customWidth="1"/>
    <col min="3093" max="3093" width="9.7109375" style="24" customWidth="1"/>
    <col min="3094" max="3094" width="8.42578125" style="24" bestFit="1" customWidth="1"/>
    <col min="3095" max="3095" width="9.140625" style="24" bestFit="1" customWidth="1"/>
    <col min="3096" max="3096" width="10.7109375" style="24" customWidth="1"/>
    <col min="3097" max="3097" width="31.7109375" style="24" customWidth="1"/>
    <col min="3098" max="3339" width="9.140625" style="24"/>
    <col min="3340" max="3340" width="45.85546875" style="24" customWidth="1"/>
    <col min="3341" max="3348" width="10.5703125" style="24" customWidth="1"/>
    <col min="3349" max="3349" width="9.7109375" style="24" customWidth="1"/>
    <col min="3350" max="3350" width="8.42578125" style="24" bestFit="1" customWidth="1"/>
    <col min="3351" max="3351" width="9.140625" style="24" bestFit="1" customWidth="1"/>
    <col min="3352" max="3352" width="10.7109375" style="24" customWidth="1"/>
    <col min="3353" max="3353" width="31.7109375" style="24" customWidth="1"/>
    <col min="3354" max="3595" width="9.140625" style="24"/>
    <col min="3596" max="3596" width="45.85546875" style="24" customWidth="1"/>
    <col min="3597" max="3604" width="10.5703125" style="24" customWidth="1"/>
    <col min="3605" max="3605" width="9.7109375" style="24" customWidth="1"/>
    <col min="3606" max="3606" width="8.42578125" style="24" bestFit="1" customWidth="1"/>
    <col min="3607" max="3607" width="9.140625" style="24" bestFit="1" customWidth="1"/>
    <col min="3608" max="3608" width="10.7109375" style="24" customWidth="1"/>
    <col min="3609" max="3609" width="31.7109375" style="24" customWidth="1"/>
    <col min="3610" max="3851" width="9.140625" style="24"/>
    <col min="3852" max="3852" width="45.85546875" style="24" customWidth="1"/>
    <col min="3853" max="3860" width="10.5703125" style="24" customWidth="1"/>
    <col min="3861" max="3861" width="9.7109375" style="24" customWidth="1"/>
    <col min="3862" max="3862" width="8.42578125" style="24" bestFit="1" customWidth="1"/>
    <col min="3863" max="3863" width="9.140625" style="24" bestFit="1" customWidth="1"/>
    <col min="3864" max="3864" width="10.7109375" style="24" customWidth="1"/>
    <col min="3865" max="3865" width="31.7109375" style="24" customWidth="1"/>
    <col min="3866" max="4107" width="9.140625" style="24"/>
    <col min="4108" max="4108" width="45.85546875" style="24" customWidth="1"/>
    <col min="4109" max="4116" width="10.5703125" style="24" customWidth="1"/>
    <col min="4117" max="4117" width="9.7109375" style="24" customWidth="1"/>
    <col min="4118" max="4118" width="8.42578125" style="24" bestFit="1" customWidth="1"/>
    <col min="4119" max="4119" width="9.140625" style="24" bestFit="1" customWidth="1"/>
    <col min="4120" max="4120" width="10.7109375" style="24" customWidth="1"/>
    <col min="4121" max="4121" width="31.7109375" style="24" customWidth="1"/>
    <col min="4122" max="4363" width="9.140625" style="24"/>
    <col min="4364" max="4364" width="45.85546875" style="24" customWidth="1"/>
    <col min="4365" max="4372" width="10.5703125" style="24" customWidth="1"/>
    <col min="4373" max="4373" width="9.7109375" style="24" customWidth="1"/>
    <col min="4374" max="4374" width="8.42578125" style="24" bestFit="1" customWidth="1"/>
    <col min="4375" max="4375" width="9.140625" style="24" bestFit="1" customWidth="1"/>
    <col min="4376" max="4376" width="10.7109375" style="24" customWidth="1"/>
    <col min="4377" max="4377" width="31.7109375" style="24" customWidth="1"/>
    <col min="4378" max="4619" width="9.140625" style="24"/>
    <col min="4620" max="4620" width="45.85546875" style="24" customWidth="1"/>
    <col min="4621" max="4628" width="10.5703125" style="24" customWidth="1"/>
    <col min="4629" max="4629" width="9.7109375" style="24" customWidth="1"/>
    <col min="4630" max="4630" width="8.42578125" style="24" bestFit="1" customWidth="1"/>
    <col min="4631" max="4631" width="9.140625" style="24" bestFit="1" customWidth="1"/>
    <col min="4632" max="4632" width="10.7109375" style="24" customWidth="1"/>
    <col min="4633" max="4633" width="31.7109375" style="24" customWidth="1"/>
    <col min="4634" max="4875" width="9.140625" style="24"/>
    <col min="4876" max="4876" width="45.85546875" style="24" customWidth="1"/>
    <col min="4877" max="4884" width="10.5703125" style="24" customWidth="1"/>
    <col min="4885" max="4885" width="9.7109375" style="24" customWidth="1"/>
    <col min="4886" max="4886" width="8.42578125" style="24" bestFit="1" customWidth="1"/>
    <col min="4887" max="4887" width="9.140625" style="24" bestFit="1" customWidth="1"/>
    <col min="4888" max="4888" width="10.7109375" style="24" customWidth="1"/>
    <col min="4889" max="4889" width="31.7109375" style="24" customWidth="1"/>
    <col min="4890" max="5131" width="9.140625" style="24"/>
    <col min="5132" max="5132" width="45.85546875" style="24" customWidth="1"/>
    <col min="5133" max="5140" width="10.5703125" style="24" customWidth="1"/>
    <col min="5141" max="5141" width="9.7109375" style="24" customWidth="1"/>
    <col min="5142" max="5142" width="8.42578125" style="24" bestFit="1" customWidth="1"/>
    <col min="5143" max="5143" width="9.140625" style="24" bestFit="1" customWidth="1"/>
    <col min="5144" max="5144" width="10.7109375" style="24" customWidth="1"/>
    <col min="5145" max="5145" width="31.7109375" style="24" customWidth="1"/>
    <col min="5146" max="5387" width="9.140625" style="24"/>
    <col min="5388" max="5388" width="45.85546875" style="24" customWidth="1"/>
    <col min="5389" max="5396" width="10.5703125" style="24" customWidth="1"/>
    <col min="5397" max="5397" width="9.7109375" style="24" customWidth="1"/>
    <col min="5398" max="5398" width="8.42578125" style="24" bestFit="1" customWidth="1"/>
    <col min="5399" max="5399" width="9.140625" style="24" bestFit="1" customWidth="1"/>
    <col min="5400" max="5400" width="10.7109375" style="24" customWidth="1"/>
    <col min="5401" max="5401" width="31.7109375" style="24" customWidth="1"/>
    <col min="5402" max="5643" width="9.140625" style="24"/>
    <col min="5644" max="5644" width="45.85546875" style="24" customWidth="1"/>
    <col min="5645" max="5652" width="10.5703125" style="24" customWidth="1"/>
    <col min="5653" max="5653" width="9.7109375" style="24" customWidth="1"/>
    <col min="5654" max="5654" width="8.42578125" style="24" bestFit="1" customWidth="1"/>
    <col min="5655" max="5655" width="9.140625" style="24" bestFit="1" customWidth="1"/>
    <col min="5656" max="5656" width="10.7109375" style="24" customWidth="1"/>
    <col min="5657" max="5657" width="31.7109375" style="24" customWidth="1"/>
    <col min="5658" max="5899" width="9.140625" style="24"/>
    <col min="5900" max="5900" width="45.85546875" style="24" customWidth="1"/>
    <col min="5901" max="5908" width="10.5703125" style="24" customWidth="1"/>
    <col min="5909" max="5909" width="9.7109375" style="24" customWidth="1"/>
    <col min="5910" max="5910" width="8.42578125" style="24" bestFit="1" customWidth="1"/>
    <col min="5911" max="5911" width="9.140625" style="24" bestFit="1" customWidth="1"/>
    <col min="5912" max="5912" width="10.7109375" style="24" customWidth="1"/>
    <col min="5913" max="5913" width="31.7109375" style="24" customWidth="1"/>
    <col min="5914" max="6155" width="9.140625" style="24"/>
    <col min="6156" max="6156" width="45.85546875" style="24" customWidth="1"/>
    <col min="6157" max="6164" width="10.5703125" style="24" customWidth="1"/>
    <col min="6165" max="6165" width="9.7109375" style="24" customWidth="1"/>
    <col min="6166" max="6166" width="8.42578125" style="24" bestFit="1" customWidth="1"/>
    <col min="6167" max="6167" width="9.140625" style="24" bestFit="1" customWidth="1"/>
    <col min="6168" max="6168" width="10.7109375" style="24" customWidth="1"/>
    <col min="6169" max="6169" width="31.7109375" style="24" customWidth="1"/>
    <col min="6170" max="6411" width="9.140625" style="24"/>
    <col min="6412" max="6412" width="45.85546875" style="24" customWidth="1"/>
    <col min="6413" max="6420" width="10.5703125" style="24" customWidth="1"/>
    <col min="6421" max="6421" width="9.7109375" style="24" customWidth="1"/>
    <col min="6422" max="6422" width="8.42578125" style="24" bestFit="1" customWidth="1"/>
    <col min="6423" max="6423" width="9.140625" style="24" bestFit="1" customWidth="1"/>
    <col min="6424" max="6424" width="10.7109375" style="24" customWidth="1"/>
    <col min="6425" max="6425" width="31.7109375" style="24" customWidth="1"/>
    <col min="6426" max="6667" width="9.140625" style="24"/>
    <col min="6668" max="6668" width="45.85546875" style="24" customWidth="1"/>
    <col min="6669" max="6676" width="10.5703125" style="24" customWidth="1"/>
    <col min="6677" max="6677" width="9.7109375" style="24" customWidth="1"/>
    <col min="6678" max="6678" width="8.42578125" style="24" bestFit="1" customWidth="1"/>
    <col min="6679" max="6679" width="9.140625" style="24" bestFit="1" customWidth="1"/>
    <col min="6680" max="6680" width="10.7109375" style="24" customWidth="1"/>
    <col min="6681" max="6681" width="31.7109375" style="24" customWidth="1"/>
    <col min="6682" max="6923" width="9.140625" style="24"/>
    <col min="6924" max="6924" width="45.85546875" style="24" customWidth="1"/>
    <col min="6925" max="6932" width="10.5703125" style="24" customWidth="1"/>
    <col min="6933" max="6933" width="9.7109375" style="24" customWidth="1"/>
    <col min="6934" max="6934" width="8.42578125" style="24" bestFit="1" customWidth="1"/>
    <col min="6935" max="6935" width="9.140625" style="24" bestFit="1" customWidth="1"/>
    <col min="6936" max="6936" width="10.7109375" style="24" customWidth="1"/>
    <col min="6937" max="6937" width="31.7109375" style="24" customWidth="1"/>
    <col min="6938" max="7179" width="9.140625" style="24"/>
    <col min="7180" max="7180" width="45.85546875" style="24" customWidth="1"/>
    <col min="7181" max="7188" width="10.5703125" style="24" customWidth="1"/>
    <col min="7189" max="7189" width="9.7109375" style="24" customWidth="1"/>
    <col min="7190" max="7190" width="8.42578125" style="24" bestFit="1" customWidth="1"/>
    <col min="7191" max="7191" width="9.140625" style="24" bestFit="1" customWidth="1"/>
    <col min="7192" max="7192" width="10.7109375" style="24" customWidth="1"/>
    <col min="7193" max="7193" width="31.7109375" style="24" customWidth="1"/>
    <col min="7194" max="7435" width="9.140625" style="24"/>
    <col min="7436" max="7436" width="45.85546875" style="24" customWidth="1"/>
    <col min="7437" max="7444" width="10.5703125" style="24" customWidth="1"/>
    <col min="7445" max="7445" width="9.7109375" style="24" customWidth="1"/>
    <col min="7446" max="7446" width="8.42578125" style="24" bestFit="1" customWidth="1"/>
    <col min="7447" max="7447" width="9.140625" style="24" bestFit="1" customWidth="1"/>
    <col min="7448" max="7448" width="10.7109375" style="24" customWidth="1"/>
    <col min="7449" max="7449" width="31.7109375" style="24" customWidth="1"/>
    <col min="7450" max="7691" width="9.140625" style="24"/>
    <col min="7692" max="7692" width="45.85546875" style="24" customWidth="1"/>
    <col min="7693" max="7700" width="10.5703125" style="24" customWidth="1"/>
    <col min="7701" max="7701" width="9.7109375" style="24" customWidth="1"/>
    <col min="7702" max="7702" width="8.42578125" style="24" bestFit="1" customWidth="1"/>
    <col min="7703" max="7703" width="9.140625" style="24" bestFit="1" customWidth="1"/>
    <col min="7704" max="7704" width="10.7109375" style="24" customWidth="1"/>
    <col min="7705" max="7705" width="31.7109375" style="24" customWidth="1"/>
    <col min="7706" max="7947" width="9.140625" style="24"/>
    <col min="7948" max="7948" width="45.85546875" style="24" customWidth="1"/>
    <col min="7949" max="7956" width="10.5703125" style="24" customWidth="1"/>
    <col min="7957" max="7957" width="9.7109375" style="24" customWidth="1"/>
    <col min="7958" max="7958" width="8.42578125" style="24" bestFit="1" customWidth="1"/>
    <col min="7959" max="7959" width="9.140625" style="24" bestFit="1" customWidth="1"/>
    <col min="7960" max="7960" width="10.7109375" style="24" customWidth="1"/>
    <col min="7961" max="7961" width="31.7109375" style="24" customWidth="1"/>
    <col min="7962" max="8203" width="9.140625" style="24"/>
    <col min="8204" max="8204" width="45.85546875" style="24" customWidth="1"/>
    <col min="8205" max="8212" width="10.5703125" style="24" customWidth="1"/>
    <col min="8213" max="8213" width="9.7109375" style="24" customWidth="1"/>
    <col min="8214" max="8214" width="8.42578125" style="24" bestFit="1" customWidth="1"/>
    <col min="8215" max="8215" width="9.140625" style="24" bestFit="1" customWidth="1"/>
    <col min="8216" max="8216" width="10.7109375" style="24" customWidth="1"/>
    <col min="8217" max="8217" width="31.7109375" style="24" customWidth="1"/>
    <col min="8218" max="8459" width="9.140625" style="24"/>
    <col min="8460" max="8460" width="45.85546875" style="24" customWidth="1"/>
    <col min="8461" max="8468" width="10.5703125" style="24" customWidth="1"/>
    <col min="8469" max="8469" width="9.7109375" style="24" customWidth="1"/>
    <col min="8470" max="8470" width="8.42578125" style="24" bestFit="1" customWidth="1"/>
    <col min="8471" max="8471" width="9.140625" style="24" bestFit="1" customWidth="1"/>
    <col min="8472" max="8472" width="10.7109375" style="24" customWidth="1"/>
    <col min="8473" max="8473" width="31.7109375" style="24" customWidth="1"/>
    <col min="8474" max="8715" width="9.140625" style="24"/>
    <col min="8716" max="8716" width="45.85546875" style="24" customWidth="1"/>
    <col min="8717" max="8724" width="10.5703125" style="24" customWidth="1"/>
    <col min="8725" max="8725" width="9.7109375" style="24" customWidth="1"/>
    <col min="8726" max="8726" width="8.42578125" style="24" bestFit="1" customWidth="1"/>
    <col min="8727" max="8727" width="9.140625" style="24" bestFit="1" customWidth="1"/>
    <col min="8728" max="8728" width="10.7109375" style="24" customWidth="1"/>
    <col min="8729" max="8729" width="31.7109375" style="24" customWidth="1"/>
    <col min="8730" max="8971" width="9.140625" style="24"/>
    <col min="8972" max="8972" width="45.85546875" style="24" customWidth="1"/>
    <col min="8973" max="8980" width="10.5703125" style="24" customWidth="1"/>
    <col min="8981" max="8981" width="9.7109375" style="24" customWidth="1"/>
    <col min="8982" max="8982" width="8.42578125" style="24" bestFit="1" customWidth="1"/>
    <col min="8983" max="8983" width="9.140625" style="24" bestFit="1" customWidth="1"/>
    <col min="8984" max="8984" width="10.7109375" style="24" customWidth="1"/>
    <col min="8985" max="8985" width="31.7109375" style="24" customWidth="1"/>
    <col min="8986" max="9227" width="9.140625" style="24"/>
    <col min="9228" max="9228" width="45.85546875" style="24" customWidth="1"/>
    <col min="9229" max="9236" width="10.5703125" style="24" customWidth="1"/>
    <col min="9237" max="9237" width="9.7109375" style="24" customWidth="1"/>
    <col min="9238" max="9238" width="8.42578125" style="24" bestFit="1" customWidth="1"/>
    <col min="9239" max="9239" width="9.140625" style="24" bestFit="1" customWidth="1"/>
    <col min="9240" max="9240" width="10.7109375" style="24" customWidth="1"/>
    <col min="9241" max="9241" width="31.7109375" style="24" customWidth="1"/>
    <col min="9242" max="9483" width="9.140625" style="24"/>
    <col min="9484" max="9484" width="45.85546875" style="24" customWidth="1"/>
    <col min="9485" max="9492" width="10.5703125" style="24" customWidth="1"/>
    <col min="9493" max="9493" width="9.7109375" style="24" customWidth="1"/>
    <col min="9494" max="9494" width="8.42578125" style="24" bestFit="1" customWidth="1"/>
    <col min="9495" max="9495" width="9.140625" style="24" bestFit="1" customWidth="1"/>
    <col min="9496" max="9496" width="10.7109375" style="24" customWidth="1"/>
    <col min="9497" max="9497" width="31.7109375" style="24" customWidth="1"/>
    <col min="9498" max="9739" width="9.140625" style="24"/>
    <col min="9740" max="9740" width="45.85546875" style="24" customWidth="1"/>
    <col min="9741" max="9748" width="10.5703125" style="24" customWidth="1"/>
    <col min="9749" max="9749" width="9.7109375" style="24" customWidth="1"/>
    <col min="9750" max="9750" width="8.42578125" style="24" bestFit="1" customWidth="1"/>
    <col min="9751" max="9751" width="9.140625" style="24" bestFit="1" customWidth="1"/>
    <col min="9752" max="9752" width="10.7109375" style="24" customWidth="1"/>
    <col min="9753" max="9753" width="31.7109375" style="24" customWidth="1"/>
    <col min="9754" max="9995" width="9.140625" style="24"/>
    <col min="9996" max="9996" width="45.85546875" style="24" customWidth="1"/>
    <col min="9997" max="10004" width="10.5703125" style="24" customWidth="1"/>
    <col min="10005" max="10005" width="9.7109375" style="24" customWidth="1"/>
    <col min="10006" max="10006" width="8.42578125" style="24" bestFit="1" customWidth="1"/>
    <col min="10007" max="10007" width="9.140625" style="24" bestFit="1" customWidth="1"/>
    <col min="10008" max="10008" width="10.7109375" style="24" customWidth="1"/>
    <col min="10009" max="10009" width="31.7109375" style="24" customWidth="1"/>
    <col min="10010" max="10251" width="9.140625" style="24"/>
    <col min="10252" max="10252" width="45.85546875" style="24" customWidth="1"/>
    <col min="10253" max="10260" width="10.5703125" style="24" customWidth="1"/>
    <col min="10261" max="10261" width="9.7109375" style="24" customWidth="1"/>
    <col min="10262" max="10262" width="8.42578125" style="24" bestFit="1" customWidth="1"/>
    <col min="10263" max="10263" width="9.140625" style="24" bestFit="1" customWidth="1"/>
    <col min="10264" max="10264" width="10.7109375" style="24" customWidth="1"/>
    <col min="10265" max="10265" width="31.7109375" style="24" customWidth="1"/>
    <col min="10266" max="10507" width="9.140625" style="24"/>
    <col min="10508" max="10508" width="45.85546875" style="24" customWidth="1"/>
    <col min="10509" max="10516" width="10.5703125" style="24" customWidth="1"/>
    <col min="10517" max="10517" width="9.7109375" style="24" customWidth="1"/>
    <col min="10518" max="10518" width="8.42578125" style="24" bestFit="1" customWidth="1"/>
    <col min="10519" max="10519" width="9.140625" style="24" bestFit="1" customWidth="1"/>
    <col min="10520" max="10520" width="10.7109375" style="24" customWidth="1"/>
    <col min="10521" max="10521" width="31.7109375" style="24" customWidth="1"/>
    <col min="10522" max="10763" width="9.140625" style="24"/>
    <col min="10764" max="10764" width="45.85546875" style="24" customWidth="1"/>
    <col min="10765" max="10772" width="10.5703125" style="24" customWidth="1"/>
    <col min="10773" max="10773" width="9.7109375" style="24" customWidth="1"/>
    <col min="10774" max="10774" width="8.42578125" style="24" bestFit="1" customWidth="1"/>
    <col min="10775" max="10775" width="9.140625" style="24" bestFit="1" customWidth="1"/>
    <col min="10776" max="10776" width="10.7109375" style="24" customWidth="1"/>
    <col min="10777" max="10777" width="31.7109375" style="24" customWidth="1"/>
    <col min="10778" max="11019" width="9.140625" style="24"/>
    <col min="11020" max="11020" width="45.85546875" style="24" customWidth="1"/>
    <col min="11021" max="11028" width="10.5703125" style="24" customWidth="1"/>
    <col min="11029" max="11029" width="9.7109375" style="24" customWidth="1"/>
    <col min="11030" max="11030" width="8.42578125" style="24" bestFit="1" customWidth="1"/>
    <col min="11031" max="11031" width="9.140625" style="24" bestFit="1" customWidth="1"/>
    <col min="11032" max="11032" width="10.7109375" style="24" customWidth="1"/>
    <col min="11033" max="11033" width="31.7109375" style="24" customWidth="1"/>
    <col min="11034" max="11275" width="9.140625" style="24"/>
    <col min="11276" max="11276" width="45.85546875" style="24" customWidth="1"/>
    <col min="11277" max="11284" width="10.5703125" style="24" customWidth="1"/>
    <col min="11285" max="11285" width="9.7109375" style="24" customWidth="1"/>
    <col min="11286" max="11286" width="8.42578125" style="24" bestFit="1" customWidth="1"/>
    <col min="11287" max="11287" width="9.140625" style="24" bestFit="1" customWidth="1"/>
    <col min="11288" max="11288" width="10.7109375" style="24" customWidth="1"/>
    <col min="11289" max="11289" width="31.7109375" style="24" customWidth="1"/>
    <col min="11290" max="11531" width="9.140625" style="24"/>
    <col min="11532" max="11532" width="45.85546875" style="24" customWidth="1"/>
    <col min="11533" max="11540" width="10.5703125" style="24" customWidth="1"/>
    <col min="11541" max="11541" width="9.7109375" style="24" customWidth="1"/>
    <col min="11542" max="11542" width="8.42578125" style="24" bestFit="1" customWidth="1"/>
    <col min="11543" max="11543" width="9.140625" style="24" bestFit="1" customWidth="1"/>
    <col min="11544" max="11544" width="10.7109375" style="24" customWidth="1"/>
    <col min="11545" max="11545" width="31.7109375" style="24" customWidth="1"/>
    <col min="11546" max="11787" width="9.140625" style="24"/>
    <col min="11788" max="11788" width="45.85546875" style="24" customWidth="1"/>
    <col min="11789" max="11796" width="10.5703125" style="24" customWidth="1"/>
    <col min="11797" max="11797" width="9.7109375" style="24" customWidth="1"/>
    <col min="11798" max="11798" width="8.42578125" style="24" bestFit="1" customWidth="1"/>
    <col min="11799" max="11799" width="9.140625" style="24" bestFit="1" customWidth="1"/>
    <col min="11800" max="11800" width="10.7109375" style="24" customWidth="1"/>
    <col min="11801" max="11801" width="31.7109375" style="24" customWidth="1"/>
    <col min="11802" max="12043" width="9.140625" style="24"/>
    <col min="12044" max="12044" width="45.85546875" style="24" customWidth="1"/>
    <col min="12045" max="12052" width="10.5703125" style="24" customWidth="1"/>
    <col min="12053" max="12053" width="9.7109375" style="24" customWidth="1"/>
    <col min="12054" max="12054" width="8.42578125" style="24" bestFit="1" customWidth="1"/>
    <col min="12055" max="12055" width="9.140625" style="24" bestFit="1" customWidth="1"/>
    <col min="12056" max="12056" width="10.7109375" style="24" customWidth="1"/>
    <col min="12057" max="12057" width="31.7109375" style="24" customWidth="1"/>
    <col min="12058" max="12299" width="9.140625" style="24"/>
    <col min="12300" max="12300" width="45.85546875" style="24" customWidth="1"/>
    <col min="12301" max="12308" width="10.5703125" style="24" customWidth="1"/>
    <col min="12309" max="12309" width="9.7109375" style="24" customWidth="1"/>
    <col min="12310" max="12310" width="8.42578125" style="24" bestFit="1" customWidth="1"/>
    <col min="12311" max="12311" width="9.140625" style="24" bestFit="1" customWidth="1"/>
    <col min="12312" max="12312" width="10.7109375" style="24" customWidth="1"/>
    <col min="12313" max="12313" width="31.7109375" style="24" customWidth="1"/>
    <col min="12314" max="12555" width="9.140625" style="24"/>
    <col min="12556" max="12556" width="45.85546875" style="24" customWidth="1"/>
    <col min="12557" max="12564" width="10.5703125" style="24" customWidth="1"/>
    <col min="12565" max="12565" width="9.7109375" style="24" customWidth="1"/>
    <col min="12566" max="12566" width="8.42578125" style="24" bestFit="1" customWidth="1"/>
    <col min="12567" max="12567" width="9.140625" style="24" bestFit="1" customWidth="1"/>
    <col min="12568" max="12568" width="10.7109375" style="24" customWidth="1"/>
    <col min="12569" max="12569" width="31.7109375" style="24" customWidth="1"/>
    <col min="12570" max="12811" width="9.140625" style="24"/>
    <col min="12812" max="12812" width="45.85546875" style="24" customWidth="1"/>
    <col min="12813" max="12820" width="10.5703125" style="24" customWidth="1"/>
    <col min="12821" max="12821" width="9.7109375" style="24" customWidth="1"/>
    <col min="12822" max="12822" width="8.42578125" style="24" bestFit="1" customWidth="1"/>
    <col min="12823" max="12823" width="9.140625" style="24" bestFit="1" customWidth="1"/>
    <col min="12824" max="12824" width="10.7109375" style="24" customWidth="1"/>
    <col min="12825" max="12825" width="31.7109375" style="24" customWidth="1"/>
    <col min="12826" max="13067" width="9.140625" style="24"/>
    <col min="13068" max="13068" width="45.85546875" style="24" customWidth="1"/>
    <col min="13069" max="13076" width="10.5703125" style="24" customWidth="1"/>
    <col min="13077" max="13077" width="9.7109375" style="24" customWidth="1"/>
    <col min="13078" max="13078" width="8.42578125" style="24" bestFit="1" customWidth="1"/>
    <col min="13079" max="13079" width="9.140625" style="24" bestFit="1" customWidth="1"/>
    <col min="13080" max="13080" width="10.7109375" style="24" customWidth="1"/>
    <col min="13081" max="13081" width="31.7109375" style="24" customWidth="1"/>
    <col min="13082" max="13323" width="9.140625" style="24"/>
    <col min="13324" max="13324" width="45.85546875" style="24" customWidth="1"/>
    <col min="13325" max="13332" width="10.5703125" style="24" customWidth="1"/>
    <col min="13333" max="13333" width="9.7109375" style="24" customWidth="1"/>
    <col min="13334" max="13334" width="8.42578125" style="24" bestFit="1" customWidth="1"/>
    <col min="13335" max="13335" width="9.140625" style="24" bestFit="1" customWidth="1"/>
    <col min="13336" max="13336" width="10.7109375" style="24" customWidth="1"/>
    <col min="13337" max="13337" width="31.7109375" style="24" customWidth="1"/>
    <col min="13338" max="13579" width="9.140625" style="24"/>
    <col min="13580" max="13580" width="45.85546875" style="24" customWidth="1"/>
    <col min="13581" max="13588" width="10.5703125" style="24" customWidth="1"/>
    <col min="13589" max="13589" width="9.7109375" style="24" customWidth="1"/>
    <col min="13590" max="13590" width="8.42578125" style="24" bestFit="1" customWidth="1"/>
    <col min="13591" max="13591" width="9.140625" style="24" bestFit="1" customWidth="1"/>
    <col min="13592" max="13592" width="10.7109375" style="24" customWidth="1"/>
    <col min="13593" max="13593" width="31.7109375" style="24" customWidth="1"/>
    <col min="13594" max="13835" width="9.140625" style="24"/>
    <col min="13836" max="13836" width="45.85546875" style="24" customWidth="1"/>
    <col min="13837" max="13844" width="10.5703125" style="24" customWidth="1"/>
    <col min="13845" max="13845" width="9.7109375" style="24" customWidth="1"/>
    <col min="13846" max="13846" width="8.42578125" style="24" bestFit="1" customWidth="1"/>
    <col min="13847" max="13847" width="9.140625" style="24" bestFit="1" customWidth="1"/>
    <col min="13848" max="13848" width="10.7109375" style="24" customWidth="1"/>
    <col min="13849" max="13849" width="31.7109375" style="24" customWidth="1"/>
    <col min="13850" max="14091" width="9.140625" style="24"/>
    <col min="14092" max="14092" width="45.85546875" style="24" customWidth="1"/>
    <col min="14093" max="14100" width="10.5703125" style="24" customWidth="1"/>
    <col min="14101" max="14101" width="9.7109375" style="24" customWidth="1"/>
    <col min="14102" max="14102" width="8.42578125" style="24" bestFit="1" customWidth="1"/>
    <col min="14103" max="14103" width="9.140625" style="24" bestFit="1" customWidth="1"/>
    <col min="14104" max="14104" width="10.7109375" style="24" customWidth="1"/>
    <col min="14105" max="14105" width="31.7109375" style="24" customWidth="1"/>
    <col min="14106" max="14347" width="9.140625" style="24"/>
    <col min="14348" max="14348" width="45.85546875" style="24" customWidth="1"/>
    <col min="14349" max="14356" width="10.5703125" style="24" customWidth="1"/>
    <col min="14357" max="14357" width="9.7109375" style="24" customWidth="1"/>
    <col min="14358" max="14358" width="8.42578125" style="24" bestFit="1" customWidth="1"/>
    <col min="14359" max="14359" width="9.140625" style="24" bestFit="1" customWidth="1"/>
    <col min="14360" max="14360" width="10.7109375" style="24" customWidth="1"/>
    <col min="14361" max="14361" width="31.7109375" style="24" customWidth="1"/>
    <col min="14362" max="14603" width="9.140625" style="24"/>
    <col min="14604" max="14604" width="45.85546875" style="24" customWidth="1"/>
    <col min="14605" max="14612" width="10.5703125" style="24" customWidth="1"/>
    <col min="14613" max="14613" width="9.7109375" style="24" customWidth="1"/>
    <col min="14614" max="14614" width="8.42578125" style="24" bestFit="1" customWidth="1"/>
    <col min="14615" max="14615" width="9.140625" style="24" bestFit="1" customWidth="1"/>
    <col min="14616" max="14616" width="10.7109375" style="24" customWidth="1"/>
    <col min="14617" max="14617" width="31.7109375" style="24" customWidth="1"/>
    <col min="14618" max="14859" width="9.140625" style="24"/>
    <col min="14860" max="14860" width="45.85546875" style="24" customWidth="1"/>
    <col min="14861" max="14868" width="10.5703125" style="24" customWidth="1"/>
    <col min="14869" max="14869" width="9.7109375" style="24" customWidth="1"/>
    <col min="14870" max="14870" width="8.42578125" style="24" bestFit="1" customWidth="1"/>
    <col min="14871" max="14871" width="9.140625" style="24" bestFit="1" customWidth="1"/>
    <col min="14872" max="14872" width="10.7109375" style="24" customWidth="1"/>
    <col min="14873" max="14873" width="31.7109375" style="24" customWidth="1"/>
    <col min="14874" max="15115" width="9.140625" style="24"/>
    <col min="15116" max="15116" width="45.85546875" style="24" customWidth="1"/>
    <col min="15117" max="15124" width="10.5703125" style="24" customWidth="1"/>
    <col min="15125" max="15125" width="9.7109375" style="24" customWidth="1"/>
    <col min="15126" max="15126" width="8.42578125" style="24" bestFit="1" customWidth="1"/>
    <col min="15127" max="15127" width="9.140625" style="24" bestFit="1" customWidth="1"/>
    <col min="15128" max="15128" width="10.7109375" style="24" customWidth="1"/>
    <col min="15129" max="15129" width="31.7109375" style="24" customWidth="1"/>
    <col min="15130" max="15371" width="9.140625" style="24"/>
    <col min="15372" max="15372" width="45.85546875" style="24" customWidth="1"/>
    <col min="15373" max="15380" width="10.5703125" style="24" customWidth="1"/>
    <col min="15381" max="15381" width="9.7109375" style="24" customWidth="1"/>
    <col min="15382" max="15382" width="8.42578125" style="24" bestFit="1" customWidth="1"/>
    <col min="15383" max="15383" width="9.140625" style="24" bestFit="1" customWidth="1"/>
    <col min="15384" max="15384" width="10.7109375" style="24" customWidth="1"/>
    <col min="15385" max="15385" width="31.7109375" style="24" customWidth="1"/>
    <col min="15386" max="15627" width="9.140625" style="24"/>
    <col min="15628" max="15628" width="45.85546875" style="24" customWidth="1"/>
    <col min="15629" max="15636" width="10.5703125" style="24" customWidth="1"/>
    <col min="15637" max="15637" width="9.7109375" style="24" customWidth="1"/>
    <col min="15638" max="15638" width="8.42578125" style="24" bestFit="1" customWidth="1"/>
    <col min="15639" max="15639" width="9.140625" style="24" bestFit="1" customWidth="1"/>
    <col min="15640" max="15640" width="10.7109375" style="24" customWidth="1"/>
    <col min="15641" max="15641" width="31.7109375" style="24" customWidth="1"/>
    <col min="15642" max="15883" width="9.140625" style="24"/>
    <col min="15884" max="15884" width="45.85546875" style="24" customWidth="1"/>
    <col min="15885" max="15892" width="10.5703125" style="24" customWidth="1"/>
    <col min="15893" max="15893" width="9.7109375" style="24" customWidth="1"/>
    <col min="15894" max="15894" width="8.42578125" style="24" bestFit="1" customWidth="1"/>
    <col min="15895" max="15895" width="9.140625" style="24" bestFit="1" customWidth="1"/>
    <col min="15896" max="15896" width="10.7109375" style="24" customWidth="1"/>
    <col min="15897" max="15897" width="31.7109375" style="24" customWidth="1"/>
    <col min="15898" max="16139" width="9.140625" style="24"/>
    <col min="16140" max="16140" width="45.85546875" style="24" customWidth="1"/>
    <col min="16141" max="16148" width="10.5703125" style="24" customWidth="1"/>
    <col min="16149" max="16149" width="9.7109375" style="24" customWidth="1"/>
    <col min="16150" max="16150" width="8.42578125" style="24" bestFit="1" customWidth="1"/>
    <col min="16151" max="16151" width="9.140625" style="24" bestFit="1" customWidth="1"/>
    <col min="16152" max="16152" width="10.7109375" style="24" customWidth="1"/>
    <col min="16153" max="16153" width="31.7109375" style="24" customWidth="1"/>
    <col min="16154" max="16384" width="9.140625" style="24"/>
  </cols>
  <sheetData>
    <row r="1" spans="1:25" ht="26.25" customHeight="1">
      <c r="A1" s="926" t="s">
        <v>719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  <c r="O1" s="926"/>
      <c r="P1" s="926"/>
      <c r="Q1" s="926"/>
      <c r="R1" s="926"/>
      <c r="S1" s="926"/>
      <c r="T1" s="926"/>
      <c r="U1" s="926"/>
      <c r="V1" s="926"/>
      <c r="W1" s="926"/>
      <c r="X1" s="926"/>
      <c r="Y1" s="926"/>
    </row>
    <row r="2" spans="1:25" ht="15.75" customHeight="1">
      <c r="A2" s="927" t="s">
        <v>35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</row>
    <row r="3" spans="1:25" ht="9.75" customHeight="1">
      <c r="A3" s="927"/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</row>
    <row r="4" spans="1:25" ht="23.25" customHeight="1">
      <c r="A4" s="25" t="s">
        <v>691</v>
      </c>
      <c r="S4" s="1234" t="s">
        <v>720</v>
      </c>
      <c r="T4" s="1234"/>
      <c r="U4" s="1234"/>
      <c r="V4" s="1234"/>
      <c r="W4" s="1234"/>
      <c r="X4" s="1234"/>
      <c r="Y4" s="1234"/>
    </row>
    <row r="5" spans="1:25">
      <c r="A5" s="25" t="s">
        <v>692</v>
      </c>
      <c r="S5" s="1235" t="s">
        <v>721</v>
      </c>
      <c r="T5" s="1235"/>
      <c r="U5" s="1235"/>
      <c r="V5" s="1235"/>
      <c r="W5" s="1235"/>
      <c r="X5" s="1235"/>
      <c r="Y5" s="1235"/>
    </row>
    <row r="6" spans="1:25" ht="28.5" customHeight="1">
      <c r="A6" s="929" t="s">
        <v>38</v>
      </c>
      <c r="B6" s="929"/>
      <c r="C6" s="929"/>
      <c r="D6" s="929"/>
      <c r="E6" s="929"/>
      <c r="F6" s="929"/>
      <c r="G6" s="929"/>
      <c r="H6" s="929"/>
      <c r="I6" s="929"/>
      <c r="J6" s="929"/>
      <c r="K6" s="929"/>
      <c r="L6" s="929"/>
      <c r="M6" s="929"/>
      <c r="N6" s="929"/>
      <c r="O6" s="929"/>
      <c r="P6" s="929"/>
      <c r="Q6" s="929"/>
      <c r="R6" s="929"/>
      <c r="S6" s="929"/>
      <c r="Y6" s="249" t="s">
        <v>9</v>
      </c>
    </row>
    <row r="7" spans="1:25" s="305" customFormat="1" ht="24.6" customHeight="1">
      <c r="A7" s="914" t="s">
        <v>10</v>
      </c>
      <c r="B7" s="1223" t="s">
        <v>23</v>
      </c>
      <c r="C7" s="1223"/>
      <c r="D7" s="1223"/>
      <c r="E7" s="1223"/>
      <c r="F7" s="1236" t="s">
        <v>24</v>
      </c>
      <c r="G7" s="1236"/>
      <c r="H7" s="1236"/>
      <c r="I7" s="1236"/>
      <c r="J7" s="1237" t="s">
        <v>608</v>
      </c>
      <c r="K7" s="1237"/>
      <c r="L7" s="1237"/>
      <c r="M7" s="1237"/>
      <c r="N7" s="1237"/>
      <c r="O7" s="1237"/>
      <c r="P7" s="1237"/>
      <c r="Q7" s="1237"/>
      <c r="R7" s="1237"/>
      <c r="S7" s="1237"/>
      <c r="T7" s="1237"/>
      <c r="U7" s="1237"/>
      <c r="V7" s="1237" t="s">
        <v>39</v>
      </c>
      <c r="W7" s="1237"/>
      <c r="X7" s="1237"/>
      <c r="Y7" s="1223" t="s">
        <v>11</v>
      </c>
    </row>
    <row r="8" spans="1:25" s="305" customFormat="1" ht="24.6" customHeight="1">
      <c r="A8" s="915"/>
      <c r="B8" s="1225" t="s">
        <v>161</v>
      </c>
      <c r="C8" s="1226"/>
      <c r="D8" s="1225" t="s">
        <v>40</v>
      </c>
      <c r="E8" s="1226"/>
      <c r="F8" s="1225" t="s">
        <v>41</v>
      </c>
      <c r="G8" s="1226"/>
      <c r="H8" s="1225" t="s">
        <v>162</v>
      </c>
      <c r="I8" s="1226"/>
      <c r="J8" s="1225" t="s">
        <v>19</v>
      </c>
      <c r="K8" s="1226"/>
      <c r="L8" s="1231" t="s">
        <v>42</v>
      </c>
      <c r="M8" s="1232"/>
      <c r="N8" s="1232"/>
      <c r="O8" s="1232"/>
      <c r="P8" s="1232"/>
      <c r="Q8" s="1232"/>
      <c r="R8" s="1232"/>
      <c r="S8" s="1233"/>
      <c r="T8" s="1225" t="s">
        <v>679</v>
      </c>
      <c r="U8" s="1226"/>
      <c r="V8" s="259"/>
      <c r="W8" s="259"/>
      <c r="X8" s="259"/>
      <c r="Y8" s="1223"/>
    </row>
    <row r="9" spans="1:25" s="305" customFormat="1" ht="27" customHeight="1">
      <c r="A9" s="915"/>
      <c r="B9" s="1227"/>
      <c r="C9" s="1228"/>
      <c r="D9" s="1227"/>
      <c r="E9" s="1228"/>
      <c r="F9" s="1227"/>
      <c r="G9" s="1228"/>
      <c r="H9" s="1227"/>
      <c r="I9" s="1228"/>
      <c r="J9" s="1227"/>
      <c r="K9" s="1228"/>
      <c r="L9" s="1223" t="s">
        <v>434</v>
      </c>
      <c r="M9" s="1223"/>
      <c r="N9" s="1223" t="s">
        <v>163</v>
      </c>
      <c r="O9" s="1223"/>
      <c r="P9" s="1223" t="s">
        <v>435</v>
      </c>
      <c r="Q9" s="1223"/>
      <c r="R9" s="1223" t="s">
        <v>20</v>
      </c>
      <c r="S9" s="1223"/>
      <c r="T9" s="1227"/>
      <c r="U9" s="1228"/>
      <c r="V9" s="1223" t="s">
        <v>22</v>
      </c>
      <c r="W9" s="1223" t="s">
        <v>23</v>
      </c>
      <c r="X9" s="1223" t="s">
        <v>24</v>
      </c>
      <c r="Y9" s="1223"/>
    </row>
    <row r="10" spans="1:25" s="305" customFormat="1" ht="55.5" customHeight="1">
      <c r="A10" s="915"/>
      <c r="B10" s="1229"/>
      <c r="C10" s="1230"/>
      <c r="D10" s="1229"/>
      <c r="E10" s="1230"/>
      <c r="F10" s="1229"/>
      <c r="G10" s="1230"/>
      <c r="H10" s="1229"/>
      <c r="I10" s="1230"/>
      <c r="J10" s="1229"/>
      <c r="K10" s="1230"/>
      <c r="L10" s="1223"/>
      <c r="M10" s="1223"/>
      <c r="N10" s="1224" t="s">
        <v>722</v>
      </c>
      <c r="O10" s="1224"/>
      <c r="P10" s="1223" t="s">
        <v>436</v>
      </c>
      <c r="Q10" s="1223"/>
      <c r="R10" s="1223" t="s">
        <v>723</v>
      </c>
      <c r="S10" s="1223"/>
      <c r="T10" s="1229"/>
      <c r="U10" s="1230"/>
      <c r="V10" s="1223"/>
      <c r="W10" s="1223"/>
      <c r="X10" s="1223"/>
      <c r="Y10" s="1223"/>
    </row>
    <row r="11" spans="1:25" s="26" customFormat="1" ht="56.25">
      <c r="A11" s="915"/>
      <c r="B11" s="380" t="s">
        <v>43</v>
      </c>
      <c r="C11" s="381" t="s">
        <v>44</v>
      </c>
      <c r="D11" s="380" t="s">
        <v>45</v>
      </c>
      <c r="E11" s="381" t="s">
        <v>46</v>
      </c>
      <c r="F11" s="380" t="s">
        <v>173</v>
      </c>
      <c r="G11" s="381" t="s">
        <v>47</v>
      </c>
      <c r="H11" s="380" t="s">
        <v>48</v>
      </c>
      <c r="I11" s="381" t="s">
        <v>49</v>
      </c>
      <c r="J11" s="380" t="s">
        <v>50</v>
      </c>
      <c r="K11" s="381" t="s">
        <v>51</v>
      </c>
      <c r="L11" s="380" t="s">
        <v>52</v>
      </c>
      <c r="M11" s="381" t="s">
        <v>53</v>
      </c>
      <c r="N11" s="380" t="s">
        <v>438</v>
      </c>
      <c r="O11" s="381" t="s">
        <v>439</v>
      </c>
      <c r="P11" s="380" t="s">
        <v>54</v>
      </c>
      <c r="Q11" s="381" t="s">
        <v>55</v>
      </c>
      <c r="R11" s="380" t="s">
        <v>440</v>
      </c>
      <c r="S11" s="381" t="s">
        <v>441</v>
      </c>
      <c r="T11" s="381" t="s">
        <v>442</v>
      </c>
      <c r="U11" s="382" t="s">
        <v>443</v>
      </c>
      <c r="V11" s="381" t="s">
        <v>176</v>
      </c>
      <c r="W11" s="381" t="s">
        <v>724</v>
      </c>
      <c r="X11" s="381" t="s">
        <v>725</v>
      </c>
      <c r="Y11" s="1223"/>
    </row>
    <row r="12" spans="1:25" s="27" customFormat="1" ht="27" customHeight="1">
      <c r="A12" s="916"/>
      <c r="B12" s="258" t="s">
        <v>2</v>
      </c>
      <c r="C12" s="376" t="s">
        <v>56</v>
      </c>
      <c r="D12" s="258" t="s">
        <v>2</v>
      </c>
      <c r="E12" s="376" t="s">
        <v>56</v>
      </c>
      <c r="F12" s="258" t="s">
        <v>2</v>
      </c>
      <c r="G12" s="376" t="s">
        <v>56</v>
      </c>
      <c r="H12" s="258" t="s">
        <v>2</v>
      </c>
      <c r="I12" s="376" t="s">
        <v>56</v>
      </c>
      <c r="J12" s="258" t="s">
        <v>2</v>
      </c>
      <c r="K12" s="376" t="s">
        <v>56</v>
      </c>
      <c r="L12" s="258" t="s">
        <v>2</v>
      </c>
      <c r="M12" s="376" t="s">
        <v>56</v>
      </c>
      <c r="N12" s="258" t="s">
        <v>2</v>
      </c>
      <c r="O12" s="376" t="s">
        <v>56</v>
      </c>
      <c r="P12" s="258" t="s">
        <v>2</v>
      </c>
      <c r="Q12" s="376" t="s">
        <v>56</v>
      </c>
      <c r="R12" s="258" t="s">
        <v>2</v>
      </c>
      <c r="S12" s="376" t="s">
        <v>56</v>
      </c>
      <c r="T12" s="376" t="s">
        <v>56</v>
      </c>
      <c r="U12" s="329" t="s">
        <v>25</v>
      </c>
      <c r="V12" s="376" t="s">
        <v>56</v>
      </c>
      <c r="W12" s="376" t="s">
        <v>56</v>
      </c>
      <c r="X12" s="376" t="s">
        <v>56</v>
      </c>
      <c r="Y12" s="1223"/>
    </row>
    <row r="13" spans="1:25" s="385" customFormat="1" ht="25.5" customHeight="1">
      <c r="A13" s="28" t="s">
        <v>20</v>
      </c>
      <c r="B13" s="300">
        <f t="shared" ref="B13:M15" si="0">+B14</f>
        <v>2884</v>
      </c>
      <c r="C13" s="383">
        <f t="shared" si="0"/>
        <v>1313.6138000000001</v>
      </c>
      <c r="D13" s="300">
        <f t="shared" si="0"/>
        <v>2199</v>
      </c>
      <c r="E13" s="383">
        <f t="shared" si="0"/>
        <v>1163.4645</v>
      </c>
      <c r="F13" s="300">
        <f t="shared" si="0"/>
        <v>2843</v>
      </c>
      <c r="G13" s="383">
        <f t="shared" si="0"/>
        <v>1335.6044000000002</v>
      </c>
      <c r="H13" s="300">
        <f t="shared" si="0"/>
        <v>2843</v>
      </c>
      <c r="I13" s="383">
        <f t="shared" si="0"/>
        <v>1335.6044000000002</v>
      </c>
      <c r="J13" s="300">
        <f t="shared" si="0"/>
        <v>2890</v>
      </c>
      <c r="K13" s="383">
        <f t="shared" si="0"/>
        <v>1446.5642280000002</v>
      </c>
      <c r="L13" s="300">
        <f t="shared" si="0"/>
        <v>2865</v>
      </c>
      <c r="M13" s="383">
        <f t="shared" si="0"/>
        <v>1441.1642280000001</v>
      </c>
      <c r="N13" s="300">
        <f t="shared" ref="N13:O48" si="1">+L13-H13</f>
        <v>22</v>
      </c>
      <c r="O13" s="383">
        <f t="shared" si="1"/>
        <v>105.55982799999992</v>
      </c>
      <c r="P13" s="300">
        <f t="shared" ref="P13:Q15" si="2">+P14</f>
        <v>25</v>
      </c>
      <c r="Q13" s="383">
        <f t="shared" si="2"/>
        <v>5.4</v>
      </c>
      <c r="R13" s="300">
        <f t="shared" ref="R13:S48" si="3">+L13+P13</f>
        <v>2890</v>
      </c>
      <c r="S13" s="383">
        <f t="shared" si="3"/>
        <v>1446.5642280000002</v>
      </c>
      <c r="T13" s="383">
        <f t="shared" ref="T13:T48" si="4">+S13-I13</f>
        <v>110.95982800000002</v>
      </c>
      <c r="U13" s="384">
        <f>+T13/I13*100</f>
        <v>8.3078363623240534</v>
      </c>
      <c r="V13" s="250">
        <f t="shared" ref="V13:X15" si="5">+V14</f>
        <v>0</v>
      </c>
      <c r="W13" s="250">
        <f t="shared" si="5"/>
        <v>0</v>
      </c>
      <c r="X13" s="250">
        <f t="shared" si="5"/>
        <v>0</v>
      </c>
      <c r="Y13" s="250"/>
    </row>
    <row r="14" spans="1:25" s="25" customFormat="1" ht="26.25" customHeight="1">
      <c r="A14" s="386" t="s">
        <v>57</v>
      </c>
      <c r="B14" s="387">
        <f t="shared" si="0"/>
        <v>2884</v>
      </c>
      <c r="C14" s="388">
        <f t="shared" si="0"/>
        <v>1313.6138000000001</v>
      </c>
      <c r="D14" s="387">
        <f t="shared" si="0"/>
        <v>2199</v>
      </c>
      <c r="E14" s="388">
        <f t="shared" si="0"/>
        <v>1163.4645</v>
      </c>
      <c r="F14" s="387">
        <f t="shared" si="0"/>
        <v>2843</v>
      </c>
      <c r="G14" s="388">
        <f t="shared" si="0"/>
        <v>1335.6044000000002</v>
      </c>
      <c r="H14" s="387">
        <f t="shared" si="0"/>
        <v>2843</v>
      </c>
      <c r="I14" s="388">
        <f t="shared" si="0"/>
        <v>1335.6044000000002</v>
      </c>
      <c r="J14" s="387">
        <f t="shared" si="0"/>
        <v>2890</v>
      </c>
      <c r="K14" s="388">
        <f t="shared" si="0"/>
        <v>1446.5642280000002</v>
      </c>
      <c r="L14" s="387">
        <f t="shared" si="0"/>
        <v>2865</v>
      </c>
      <c r="M14" s="388">
        <f t="shared" si="0"/>
        <v>1441.1642280000001</v>
      </c>
      <c r="N14" s="389">
        <f t="shared" si="1"/>
        <v>22</v>
      </c>
      <c r="O14" s="390">
        <f t="shared" si="1"/>
        <v>105.55982799999992</v>
      </c>
      <c r="P14" s="387">
        <f t="shared" si="2"/>
        <v>25</v>
      </c>
      <c r="Q14" s="388">
        <f t="shared" si="2"/>
        <v>5.4</v>
      </c>
      <c r="R14" s="389">
        <f t="shared" si="3"/>
        <v>2890</v>
      </c>
      <c r="S14" s="390">
        <f t="shared" si="3"/>
        <v>1446.5642280000002</v>
      </c>
      <c r="T14" s="390">
        <f t="shared" si="4"/>
        <v>110.95982800000002</v>
      </c>
      <c r="U14" s="391">
        <f t="shared" ref="U14:U48" si="6">+T14/I14*100</f>
        <v>8.3078363623240534</v>
      </c>
      <c r="V14" s="392">
        <f t="shared" si="5"/>
        <v>0</v>
      </c>
      <c r="W14" s="392">
        <f t="shared" si="5"/>
        <v>0</v>
      </c>
      <c r="X14" s="392">
        <f t="shared" si="5"/>
        <v>0</v>
      </c>
      <c r="Y14" s="392"/>
    </row>
    <row r="15" spans="1:25" s="25" customFormat="1" ht="26.25" customHeight="1">
      <c r="A15" s="393" t="s">
        <v>726</v>
      </c>
      <c r="B15" s="394">
        <f t="shared" si="0"/>
        <v>2884</v>
      </c>
      <c r="C15" s="395">
        <f t="shared" si="0"/>
        <v>1313.6138000000001</v>
      </c>
      <c r="D15" s="394">
        <f t="shared" si="0"/>
        <v>2199</v>
      </c>
      <c r="E15" s="395">
        <f t="shared" si="0"/>
        <v>1163.4645</v>
      </c>
      <c r="F15" s="394">
        <f t="shared" si="0"/>
        <v>2843</v>
      </c>
      <c r="G15" s="395">
        <f t="shared" si="0"/>
        <v>1335.6044000000002</v>
      </c>
      <c r="H15" s="394">
        <f t="shared" si="0"/>
        <v>2843</v>
      </c>
      <c r="I15" s="395">
        <f t="shared" si="0"/>
        <v>1335.6044000000002</v>
      </c>
      <c r="J15" s="394">
        <f t="shared" si="0"/>
        <v>2890</v>
      </c>
      <c r="K15" s="395">
        <f t="shared" si="0"/>
        <v>1446.5642280000002</v>
      </c>
      <c r="L15" s="394">
        <f t="shared" si="0"/>
        <v>2865</v>
      </c>
      <c r="M15" s="395">
        <f t="shared" si="0"/>
        <v>1441.1642280000001</v>
      </c>
      <c r="N15" s="301">
        <f t="shared" si="1"/>
        <v>22</v>
      </c>
      <c r="O15" s="396">
        <f t="shared" si="1"/>
        <v>105.55982799999992</v>
      </c>
      <c r="P15" s="394">
        <f t="shared" si="2"/>
        <v>25</v>
      </c>
      <c r="Q15" s="395">
        <f t="shared" si="2"/>
        <v>5.4</v>
      </c>
      <c r="R15" s="301">
        <f t="shared" si="3"/>
        <v>2890</v>
      </c>
      <c r="S15" s="396">
        <f t="shared" si="3"/>
        <v>1446.5642280000002</v>
      </c>
      <c r="T15" s="396">
        <f t="shared" si="4"/>
        <v>110.95982800000002</v>
      </c>
      <c r="U15" s="324">
        <f t="shared" si="6"/>
        <v>8.3078363623240534</v>
      </c>
      <c r="V15" s="397">
        <f t="shared" si="5"/>
        <v>0</v>
      </c>
      <c r="W15" s="397">
        <f t="shared" si="5"/>
        <v>0</v>
      </c>
      <c r="X15" s="397">
        <f t="shared" si="5"/>
        <v>0</v>
      </c>
      <c r="Y15" s="397"/>
    </row>
    <row r="16" spans="1:25" s="25" customFormat="1" ht="26.25" customHeight="1">
      <c r="A16" s="398" t="s">
        <v>727</v>
      </c>
      <c r="B16" s="399">
        <f t="shared" ref="B16:M16" si="7">+B17+B24+B28+B39</f>
        <v>2884</v>
      </c>
      <c r="C16" s="400">
        <f t="shared" si="7"/>
        <v>1313.6138000000001</v>
      </c>
      <c r="D16" s="399">
        <f t="shared" si="7"/>
        <v>2199</v>
      </c>
      <c r="E16" s="400">
        <f t="shared" si="7"/>
        <v>1163.4645</v>
      </c>
      <c r="F16" s="399">
        <f t="shared" si="7"/>
        <v>2843</v>
      </c>
      <c r="G16" s="400">
        <f t="shared" si="7"/>
        <v>1335.6044000000002</v>
      </c>
      <c r="H16" s="399">
        <f t="shared" si="7"/>
        <v>2843</v>
      </c>
      <c r="I16" s="400">
        <f t="shared" si="7"/>
        <v>1335.6044000000002</v>
      </c>
      <c r="J16" s="399">
        <f t="shared" si="7"/>
        <v>2890</v>
      </c>
      <c r="K16" s="400">
        <f t="shared" si="7"/>
        <v>1446.5642280000002</v>
      </c>
      <c r="L16" s="399">
        <f t="shared" si="7"/>
        <v>2865</v>
      </c>
      <c r="M16" s="400">
        <f t="shared" si="7"/>
        <v>1441.1642280000001</v>
      </c>
      <c r="N16" s="255">
        <f t="shared" si="1"/>
        <v>22</v>
      </c>
      <c r="O16" s="401">
        <f t="shared" si="1"/>
        <v>105.55982799999992</v>
      </c>
      <c r="P16" s="399">
        <f>+P17+P24+P28+P39</f>
        <v>25</v>
      </c>
      <c r="Q16" s="400">
        <f>+Q17+Q24+Q28+Q39</f>
        <v>5.4</v>
      </c>
      <c r="R16" s="255">
        <f t="shared" si="3"/>
        <v>2890</v>
      </c>
      <c r="S16" s="401">
        <f t="shared" si="3"/>
        <v>1446.5642280000002</v>
      </c>
      <c r="T16" s="401">
        <f t="shared" si="4"/>
        <v>110.95982800000002</v>
      </c>
      <c r="U16" s="321">
        <f t="shared" si="6"/>
        <v>8.3078363623240534</v>
      </c>
      <c r="V16" s="402">
        <f>+V17+V24+V28+V39</f>
        <v>0</v>
      </c>
      <c r="W16" s="402">
        <f>+W17+W24+W28+W39</f>
        <v>0</v>
      </c>
      <c r="X16" s="402">
        <f>+X17+X24+X28+X39</f>
        <v>0</v>
      </c>
      <c r="Y16" s="402"/>
    </row>
    <row r="17" spans="1:25" s="25" customFormat="1" ht="28.5" customHeight="1">
      <c r="A17" s="29" t="s">
        <v>58</v>
      </c>
      <c r="B17" s="254">
        <f t="shared" ref="B17:M17" si="8">+B20+B21+B22+B23</f>
        <v>2884</v>
      </c>
      <c r="C17" s="403">
        <f t="shared" si="8"/>
        <v>1268.3042</v>
      </c>
      <c r="D17" s="254">
        <f t="shared" si="8"/>
        <v>2199</v>
      </c>
      <c r="E17" s="403">
        <f t="shared" si="8"/>
        <v>1163.4645</v>
      </c>
      <c r="F17" s="254">
        <f t="shared" si="8"/>
        <v>2843</v>
      </c>
      <c r="G17" s="403">
        <f t="shared" si="8"/>
        <v>1285.0709000000002</v>
      </c>
      <c r="H17" s="254">
        <f t="shared" si="8"/>
        <v>2843</v>
      </c>
      <c r="I17" s="403">
        <f t="shared" si="8"/>
        <v>1285.0709000000002</v>
      </c>
      <c r="J17" s="254">
        <f t="shared" si="8"/>
        <v>2890</v>
      </c>
      <c r="K17" s="403">
        <f t="shared" si="8"/>
        <v>1397.4278280000001</v>
      </c>
      <c r="L17" s="254">
        <f t="shared" si="8"/>
        <v>2865</v>
      </c>
      <c r="M17" s="403">
        <f t="shared" si="8"/>
        <v>1392.027828</v>
      </c>
      <c r="N17" s="254">
        <f t="shared" si="1"/>
        <v>22</v>
      </c>
      <c r="O17" s="403">
        <f t="shared" si="1"/>
        <v>106.95692799999983</v>
      </c>
      <c r="P17" s="254">
        <f>+P20+P21+P22+P23</f>
        <v>25</v>
      </c>
      <c r="Q17" s="403">
        <f>+Q20+Q21+Q22+Q23</f>
        <v>5.4</v>
      </c>
      <c r="R17" s="254">
        <f t="shared" si="3"/>
        <v>2890</v>
      </c>
      <c r="S17" s="403">
        <f t="shared" si="3"/>
        <v>1397.4278280000001</v>
      </c>
      <c r="T17" s="403">
        <f t="shared" si="4"/>
        <v>112.35692799999993</v>
      </c>
      <c r="U17" s="322">
        <f t="shared" si="6"/>
        <v>8.7432473959218839</v>
      </c>
      <c r="V17" s="30">
        <f>+V20+V21+V22+V23</f>
        <v>0</v>
      </c>
      <c r="W17" s="30">
        <f>+W20+W21+W22+W23</f>
        <v>0</v>
      </c>
      <c r="X17" s="30">
        <f>+X20+X21+X22+X23</f>
        <v>0</v>
      </c>
      <c r="Y17" s="30"/>
    </row>
    <row r="18" spans="1:25" ht="28.5" hidden="1" customHeight="1">
      <c r="A18" s="33" t="s">
        <v>59</v>
      </c>
      <c r="B18" s="253"/>
      <c r="C18" s="404"/>
      <c r="D18" s="253"/>
      <c r="E18" s="404"/>
      <c r="F18" s="253"/>
      <c r="G18" s="404"/>
      <c r="H18" s="253"/>
      <c r="I18" s="404"/>
      <c r="J18" s="253"/>
      <c r="K18" s="404"/>
      <c r="L18" s="253"/>
      <c r="M18" s="404"/>
      <c r="N18" s="300">
        <f t="shared" si="1"/>
        <v>0</v>
      </c>
      <c r="O18" s="383">
        <f t="shared" si="1"/>
        <v>0</v>
      </c>
      <c r="P18" s="253"/>
      <c r="Q18" s="404"/>
      <c r="R18" s="300">
        <f t="shared" si="3"/>
        <v>0</v>
      </c>
      <c r="S18" s="383">
        <f t="shared" si="3"/>
        <v>0</v>
      </c>
      <c r="T18" s="383">
        <f t="shared" si="4"/>
        <v>0</v>
      </c>
      <c r="U18" s="323" t="e">
        <f t="shared" si="6"/>
        <v>#DIV/0!</v>
      </c>
      <c r="V18" s="405"/>
      <c r="W18" s="405"/>
      <c r="X18" s="405"/>
      <c r="Y18" s="36"/>
    </row>
    <row r="19" spans="1:25" ht="28.5" hidden="1" customHeight="1">
      <c r="A19" s="33" t="s">
        <v>60</v>
      </c>
      <c r="B19" s="253"/>
      <c r="C19" s="404"/>
      <c r="D19" s="253"/>
      <c r="E19" s="404"/>
      <c r="F19" s="253"/>
      <c r="G19" s="404"/>
      <c r="H19" s="253"/>
      <c r="I19" s="404"/>
      <c r="J19" s="253"/>
      <c r="K19" s="404"/>
      <c r="L19" s="253"/>
      <c r="M19" s="404"/>
      <c r="N19" s="300">
        <f t="shared" si="1"/>
        <v>0</v>
      </c>
      <c r="O19" s="383">
        <f t="shared" si="1"/>
        <v>0</v>
      </c>
      <c r="P19" s="253"/>
      <c r="Q19" s="404"/>
      <c r="R19" s="300">
        <f t="shared" si="3"/>
        <v>0</v>
      </c>
      <c r="S19" s="383">
        <f t="shared" si="3"/>
        <v>0</v>
      </c>
      <c r="T19" s="383">
        <f t="shared" si="4"/>
        <v>0</v>
      </c>
      <c r="U19" s="323" t="e">
        <f t="shared" si="6"/>
        <v>#DIV/0!</v>
      </c>
      <c r="V19" s="405"/>
      <c r="W19" s="405"/>
      <c r="X19" s="405"/>
      <c r="Y19" s="36"/>
    </row>
    <row r="20" spans="1:25" ht="28.5" customHeight="1">
      <c r="A20" s="33" t="s">
        <v>61</v>
      </c>
      <c r="B20" s="253">
        <f>+'ง.001 รายละเอียด (ระบบ)'!B21</f>
        <v>2541</v>
      </c>
      <c r="C20" s="404">
        <f>+'ง.001 รายละเอียด (ระบบ)'!C21</f>
        <v>1173.3387</v>
      </c>
      <c r="D20" s="253">
        <f>+'ง.001 รายละเอียด (ระบบ)'!D21</f>
        <v>2061</v>
      </c>
      <c r="E20" s="404">
        <f>+'ง.001 รายละเอียด (ระบบ)'!E21</f>
        <v>1072.4229</v>
      </c>
      <c r="F20" s="253">
        <f>+'ง.001 รายละเอียด (ระบบ)'!F21</f>
        <v>2525</v>
      </c>
      <c r="G20" s="404">
        <f>+'ง.001 รายละเอียด (ระบบ)'!G21</f>
        <v>1193.2508</v>
      </c>
      <c r="H20" s="253">
        <f>+'ง.001 รายละเอียด (ระบบ)'!H21</f>
        <v>2525</v>
      </c>
      <c r="I20" s="404">
        <f>+'ง.001 รายละเอียด (ระบบ)'!I21</f>
        <v>1193.2508</v>
      </c>
      <c r="J20" s="253">
        <f>+'ง.001 รายละเอียด (ระบบ)'!J21</f>
        <v>2554</v>
      </c>
      <c r="K20" s="404">
        <f>+'ง.001 รายละเอียด (ระบบ)'!K21</f>
        <v>1291.267728</v>
      </c>
      <c r="L20" s="253">
        <f>+'ง.001 รายละเอียด (ระบบ)'!L21</f>
        <v>2554</v>
      </c>
      <c r="M20" s="404">
        <f>+'ง.001 รายละเอียด (ระบบ)'!M21</f>
        <v>1291.267728</v>
      </c>
      <c r="N20" s="255">
        <f>+'ง.001 รายละเอียด (ระบบ)'!N21</f>
        <v>29</v>
      </c>
      <c r="O20" s="401">
        <f>+'ง.001 รายละเอียด (ระบบ)'!O21</f>
        <v>98.016928000000007</v>
      </c>
      <c r="P20" s="253">
        <f>+'ง.001 รายละเอียด (ระบบ)'!P21</f>
        <v>0</v>
      </c>
      <c r="Q20" s="404">
        <f>+'ง.001 รายละเอียด (ระบบ)'!Q21</f>
        <v>0</v>
      </c>
      <c r="R20" s="255">
        <f t="shared" si="3"/>
        <v>2554</v>
      </c>
      <c r="S20" s="401">
        <f t="shared" si="3"/>
        <v>1291.267728</v>
      </c>
      <c r="T20" s="401">
        <f t="shared" si="4"/>
        <v>98.016928000000007</v>
      </c>
      <c r="U20" s="321">
        <f t="shared" si="6"/>
        <v>8.214277166208479</v>
      </c>
      <c r="V20" s="405"/>
      <c r="W20" s="405"/>
      <c r="X20" s="405"/>
      <c r="Y20" s="36"/>
    </row>
    <row r="21" spans="1:25" ht="28.5" customHeight="1">
      <c r="A21" s="33" t="s">
        <v>62</v>
      </c>
      <c r="B21" s="253">
        <f>+'ง.001 รายละเอียด (ระบบ)'!B39</f>
        <v>146</v>
      </c>
      <c r="C21" s="404">
        <f>+'ง.001 รายละเอียด (ระบบ)'!C39</f>
        <v>49.7241</v>
      </c>
      <c r="D21" s="253">
        <f>+'ง.001 รายละเอียด (ระบบ)'!D39</f>
        <v>138</v>
      </c>
      <c r="E21" s="404">
        <f>+'ง.001 รายละเอียด (ระบบ)'!E39</f>
        <v>45.8416</v>
      </c>
      <c r="F21" s="253">
        <f>+'ง.001 รายละเอียด (ระบบ)'!F39</f>
        <v>117</v>
      </c>
      <c r="G21" s="404">
        <f>+'ง.001 รายละเอียด (ระบบ)'!G39</f>
        <v>41.036899999999996</v>
      </c>
      <c r="H21" s="253">
        <f>+'ง.001 รายละเอียด (ระบบ)'!H39</f>
        <v>117</v>
      </c>
      <c r="I21" s="404">
        <f>+'ง.001 รายละเอียด (ระบบ)'!I39</f>
        <v>41.036899999999996</v>
      </c>
      <c r="J21" s="253">
        <f>+'ง.001 รายละเอียด (ระบบ)'!J39</f>
        <v>93</v>
      </c>
      <c r="K21" s="404">
        <f>+'ง.001 รายละเอียด (ระบบ)'!K39</f>
        <v>25.626000000000001</v>
      </c>
      <c r="L21" s="253">
        <f>+'ง.001 รายละเอียด (ระบบ)'!L39</f>
        <v>93</v>
      </c>
      <c r="M21" s="404">
        <f>+'ง.001 รายละเอียด (ระบบ)'!M39</f>
        <v>25.626000000000001</v>
      </c>
      <c r="N21" s="255">
        <f>+'ง.001 รายละเอียด (ระบบ)'!N39</f>
        <v>-24</v>
      </c>
      <c r="O21" s="401">
        <f>+'ง.001 รายละเอียด (ระบบ)'!O39</f>
        <v>-15.410899999999994</v>
      </c>
      <c r="P21" s="253">
        <f>+'ง.001 รายละเอียด (ระบบ)'!P39</f>
        <v>0</v>
      </c>
      <c r="Q21" s="404">
        <f>+'ง.001 รายละเอียด (ระบบ)'!Q39</f>
        <v>0</v>
      </c>
      <c r="R21" s="255">
        <f t="shared" si="3"/>
        <v>93</v>
      </c>
      <c r="S21" s="401">
        <f t="shared" si="3"/>
        <v>25.626000000000001</v>
      </c>
      <c r="T21" s="401">
        <f t="shared" si="4"/>
        <v>-15.410899999999994</v>
      </c>
      <c r="U21" s="321">
        <f t="shared" si="6"/>
        <v>-37.553762589279394</v>
      </c>
      <c r="V21" s="405"/>
      <c r="W21" s="405"/>
      <c r="X21" s="405"/>
      <c r="Y21" s="36"/>
    </row>
    <row r="22" spans="1:25" ht="28.5" customHeight="1">
      <c r="A22" s="33" t="s">
        <v>63</v>
      </c>
      <c r="B22" s="253">
        <f>+'ง.001 รายละเอียด (ระบบ)'!B47</f>
        <v>0</v>
      </c>
      <c r="C22" s="404">
        <f>+'ง.001 รายละเอียด (ระบบ)'!C47</f>
        <v>0</v>
      </c>
      <c r="D22" s="253">
        <f>+'ง.001 รายละเอียด (ระบบ)'!D47</f>
        <v>0</v>
      </c>
      <c r="E22" s="404">
        <f>+'ง.001 รายละเอียด (ระบบ)'!E47</f>
        <v>0</v>
      </c>
      <c r="F22" s="253">
        <f>+'ง.001 รายละเอียด (ระบบ)'!F47</f>
        <v>0</v>
      </c>
      <c r="G22" s="404">
        <f>+'ง.001 รายละเอียด (ระบบ)'!G47</f>
        <v>0</v>
      </c>
      <c r="H22" s="253">
        <f>+'ง.001 รายละเอียด (ระบบ)'!H47</f>
        <v>0</v>
      </c>
      <c r="I22" s="404">
        <f>+'ง.001 รายละเอียด (ระบบ)'!I47</f>
        <v>0</v>
      </c>
      <c r="J22" s="253">
        <f>+'ง.001 รายละเอียด (ระบบ)'!J47</f>
        <v>0</v>
      </c>
      <c r="K22" s="404">
        <f>+'ง.001 รายละเอียด (ระบบ)'!K47</f>
        <v>0</v>
      </c>
      <c r="L22" s="253">
        <f>+'ง.001 รายละเอียด (ระบบ)'!L47</f>
        <v>0</v>
      </c>
      <c r="M22" s="404">
        <f>+'ง.001 รายละเอียด (ระบบ)'!M47</f>
        <v>0</v>
      </c>
      <c r="N22" s="255">
        <f>+'ง.001 รายละเอียด (ระบบ)'!N47</f>
        <v>0</v>
      </c>
      <c r="O22" s="401">
        <f>+'ง.001 รายละเอียด (ระบบ)'!O47</f>
        <v>0</v>
      </c>
      <c r="P22" s="253">
        <f>+'ง.001 รายละเอียด (ระบบ)'!P47</f>
        <v>0</v>
      </c>
      <c r="Q22" s="404">
        <f>+'ง.001 รายละเอียด (ระบบ)'!Q47</f>
        <v>0</v>
      </c>
      <c r="R22" s="255">
        <f t="shared" si="3"/>
        <v>0</v>
      </c>
      <c r="S22" s="401">
        <f t="shared" si="3"/>
        <v>0</v>
      </c>
      <c r="T22" s="401">
        <f t="shared" si="4"/>
        <v>0</v>
      </c>
      <c r="U22" s="321" t="e">
        <f t="shared" si="6"/>
        <v>#DIV/0!</v>
      </c>
      <c r="V22" s="405"/>
      <c r="W22" s="405"/>
      <c r="X22" s="405"/>
      <c r="Y22" s="36"/>
    </row>
    <row r="23" spans="1:25" ht="28.5" customHeight="1">
      <c r="A23" s="33" t="s">
        <v>64</v>
      </c>
      <c r="B23" s="253">
        <f>+'ง.001 รายละเอียด (ระบบ)'!B56</f>
        <v>197</v>
      </c>
      <c r="C23" s="404">
        <f>+'ง.001 รายละเอียด (ระบบ)'!C56</f>
        <v>45.241399999999999</v>
      </c>
      <c r="D23" s="253">
        <f>+'ง.001 รายละเอียด (ระบบ)'!D56</f>
        <v>0</v>
      </c>
      <c r="E23" s="404">
        <f>+'ง.001 รายละเอียด (ระบบ)'!E56</f>
        <v>45.2</v>
      </c>
      <c r="F23" s="253">
        <f>+'ง.001 รายละเอียด (ระบบ)'!F56</f>
        <v>201</v>
      </c>
      <c r="G23" s="404">
        <f>+'ง.001 รายละเอียด (ระบบ)'!G56</f>
        <v>50.783200000000001</v>
      </c>
      <c r="H23" s="253">
        <f>+'ง.001 รายละเอียด (ระบบ)'!H56</f>
        <v>201</v>
      </c>
      <c r="I23" s="404">
        <f>+'ง.001 รายละเอียด (ระบบ)'!I56</f>
        <v>50.783200000000001</v>
      </c>
      <c r="J23" s="253">
        <f>+'ง.001 รายละเอียด (ระบบ)'!J56</f>
        <v>243</v>
      </c>
      <c r="K23" s="404">
        <f>+'ง.001 รายละเอียด (ระบบ)'!K56</f>
        <v>80.534100000000009</v>
      </c>
      <c r="L23" s="253">
        <f>+'ง.001 รายละเอียด (ระบบ)'!L56</f>
        <v>218</v>
      </c>
      <c r="M23" s="404">
        <f>+'ง.001 รายละเอียด (ระบบ)'!M56</f>
        <v>75.134100000000004</v>
      </c>
      <c r="N23" s="255">
        <f>+'ง.001 รายละเอียด (ระบบ)'!N56</f>
        <v>17</v>
      </c>
      <c r="O23" s="401">
        <f>+'ง.001 รายละเอียด (ระบบ)'!O56</f>
        <v>24.350900000000003</v>
      </c>
      <c r="P23" s="253">
        <f>+'ง.001 รายละเอียด (ระบบ)'!P56</f>
        <v>25</v>
      </c>
      <c r="Q23" s="404">
        <f>+'ง.001 รายละเอียด (ระบบ)'!Q56</f>
        <v>5.4</v>
      </c>
      <c r="R23" s="255">
        <f t="shared" si="3"/>
        <v>243</v>
      </c>
      <c r="S23" s="401">
        <f t="shared" si="3"/>
        <v>80.534100000000009</v>
      </c>
      <c r="T23" s="401">
        <f t="shared" si="4"/>
        <v>29.750900000000009</v>
      </c>
      <c r="U23" s="321">
        <f t="shared" si="6"/>
        <v>58.584138061406158</v>
      </c>
      <c r="V23" s="405"/>
      <c r="W23" s="405"/>
      <c r="X23" s="405"/>
      <c r="Y23" s="36"/>
    </row>
    <row r="24" spans="1:25" s="25" customFormat="1" ht="27.75" customHeight="1">
      <c r="A24" s="37" t="s">
        <v>65</v>
      </c>
      <c r="B24" s="257">
        <f t="shared" ref="B24:M24" si="9">+B25</f>
        <v>0</v>
      </c>
      <c r="C24" s="406">
        <f t="shared" si="9"/>
        <v>45.309600000000003</v>
      </c>
      <c r="D24" s="257">
        <f t="shared" si="9"/>
        <v>0</v>
      </c>
      <c r="E24" s="406">
        <f t="shared" si="9"/>
        <v>0</v>
      </c>
      <c r="F24" s="257">
        <f t="shared" si="9"/>
        <v>0</v>
      </c>
      <c r="G24" s="406">
        <f t="shared" si="9"/>
        <v>50.533499999999997</v>
      </c>
      <c r="H24" s="257">
        <f t="shared" si="9"/>
        <v>0</v>
      </c>
      <c r="I24" s="406">
        <f t="shared" si="9"/>
        <v>50.533499999999997</v>
      </c>
      <c r="J24" s="257">
        <f t="shared" si="9"/>
        <v>0</v>
      </c>
      <c r="K24" s="406">
        <f t="shared" si="9"/>
        <v>49.136400000000002</v>
      </c>
      <c r="L24" s="257">
        <f t="shared" si="9"/>
        <v>0</v>
      </c>
      <c r="M24" s="406">
        <f t="shared" si="9"/>
        <v>49.136400000000002</v>
      </c>
      <c r="N24" s="254">
        <f t="shared" si="1"/>
        <v>0</v>
      </c>
      <c r="O24" s="403">
        <f t="shared" si="1"/>
        <v>-1.3970999999999947</v>
      </c>
      <c r="P24" s="257">
        <f>+P25</f>
        <v>0</v>
      </c>
      <c r="Q24" s="406">
        <f>+Q25</f>
        <v>0</v>
      </c>
      <c r="R24" s="254">
        <f t="shared" si="3"/>
        <v>0</v>
      </c>
      <c r="S24" s="403">
        <f t="shared" si="3"/>
        <v>49.136400000000002</v>
      </c>
      <c r="T24" s="403">
        <f t="shared" si="4"/>
        <v>-1.3970999999999947</v>
      </c>
      <c r="U24" s="322">
        <f t="shared" si="6"/>
        <v>-2.7647006441271529</v>
      </c>
      <c r="V24" s="38">
        <f>+V25</f>
        <v>0</v>
      </c>
      <c r="W24" s="38">
        <f>+W25</f>
        <v>0</v>
      </c>
      <c r="X24" s="38">
        <f>+X25</f>
        <v>0</v>
      </c>
      <c r="Y24" s="38"/>
    </row>
    <row r="25" spans="1:25" ht="27.75" customHeight="1">
      <c r="A25" s="39" t="s">
        <v>66</v>
      </c>
      <c r="B25" s="256">
        <f t="shared" ref="B25:M25" si="10">+B26+B27</f>
        <v>0</v>
      </c>
      <c r="C25" s="404">
        <f t="shared" si="10"/>
        <v>45.309600000000003</v>
      </c>
      <c r="D25" s="256">
        <f t="shared" si="10"/>
        <v>0</v>
      </c>
      <c r="E25" s="404">
        <f t="shared" si="10"/>
        <v>0</v>
      </c>
      <c r="F25" s="256">
        <f t="shared" si="10"/>
        <v>0</v>
      </c>
      <c r="G25" s="404">
        <f t="shared" si="10"/>
        <v>50.533499999999997</v>
      </c>
      <c r="H25" s="256">
        <f t="shared" si="10"/>
        <v>0</v>
      </c>
      <c r="I25" s="404">
        <f t="shared" si="10"/>
        <v>50.533499999999997</v>
      </c>
      <c r="J25" s="256">
        <f t="shared" si="10"/>
        <v>0</v>
      </c>
      <c r="K25" s="404">
        <f t="shared" si="10"/>
        <v>49.136400000000002</v>
      </c>
      <c r="L25" s="256">
        <f t="shared" si="10"/>
        <v>0</v>
      </c>
      <c r="M25" s="404">
        <f t="shared" si="10"/>
        <v>49.136400000000002</v>
      </c>
      <c r="N25" s="255">
        <f t="shared" si="1"/>
        <v>0</v>
      </c>
      <c r="O25" s="401">
        <f t="shared" si="1"/>
        <v>-1.3970999999999947</v>
      </c>
      <c r="P25" s="256">
        <f>+P26+P27</f>
        <v>0</v>
      </c>
      <c r="Q25" s="404">
        <f>+Q26+Q27</f>
        <v>0</v>
      </c>
      <c r="R25" s="255">
        <f t="shared" si="3"/>
        <v>0</v>
      </c>
      <c r="S25" s="401">
        <f t="shared" si="3"/>
        <v>49.136400000000002</v>
      </c>
      <c r="T25" s="401">
        <f t="shared" si="4"/>
        <v>-1.3970999999999947</v>
      </c>
      <c r="U25" s="321">
        <f t="shared" si="6"/>
        <v>-2.7647006441271529</v>
      </c>
      <c r="V25" s="40">
        <f>+V26+V27</f>
        <v>0</v>
      </c>
      <c r="W25" s="40">
        <f>+W26+W27</f>
        <v>0</v>
      </c>
      <c r="X25" s="40">
        <f>+X26+X27</f>
        <v>0</v>
      </c>
      <c r="Y25" s="40"/>
    </row>
    <row r="26" spans="1:25" s="25" customFormat="1" ht="27.75" customHeight="1">
      <c r="A26" s="41" t="s">
        <v>67</v>
      </c>
      <c r="B26" s="252">
        <f>+'ง.001 รายละเอียด (ระบบ)'!B64</f>
        <v>0</v>
      </c>
      <c r="C26" s="401">
        <f>+'ง.001 รายละเอียด (ระบบ)'!C64</f>
        <v>43.776200000000003</v>
      </c>
      <c r="D26" s="252">
        <f>+'ง.001 รายละเอียด (ระบบ)'!D64</f>
        <v>0</v>
      </c>
      <c r="E26" s="401">
        <f>+'ง.001 รายละเอียด (ระบบ)'!E64</f>
        <v>0</v>
      </c>
      <c r="F26" s="252">
        <f>+'ง.001 รายละเอียด (ระบบ)'!F64</f>
        <v>0</v>
      </c>
      <c r="G26" s="401">
        <f>+'ง.001 รายละเอียด (ระบบ)'!G64</f>
        <v>48.848399999999998</v>
      </c>
      <c r="H26" s="252">
        <f>+'ง.001 รายละเอียด (ระบบ)'!H64</f>
        <v>0</v>
      </c>
      <c r="I26" s="401">
        <f>+'ง.001 รายละเอียด (ระบบ)'!I64</f>
        <v>48.848399999999998</v>
      </c>
      <c r="J26" s="255">
        <f>+'ง.001 รายละเอียด (ระบบ)'!J64</f>
        <v>0</v>
      </c>
      <c r="K26" s="401">
        <f>+'ง.001 รายละเอียด (ระบบ)'!K64</f>
        <v>46.832799999999999</v>
      </c>
      <c r="L26" s="255">
        <f>+'ง.001 รายละเอียด (ระบบ)'!L64</f>
        <v>0</v>
      </c>
      <c r="M26" s="401">
        <f>+'ง.001 รายละเอียด (ระบบ)'!M64</f>
        <v>46.832799999999999</v>
      </c>
      <c r="N26" s="255">
        <f>+'ง.001 รายละเอียด (ระบบ)'!N64</f>
        <v>0</v>
      </c>
      <c r="O26" s="401">
        <f>+'ง.001 รายละเอียด (ระบบ)'!O64</f>
        <v>-2.0155999999999992</v>
      </c>
      <c r="P26" s="255">
        <f>+'ง.001 รายละเอียด (ระบบ)'!P64</f>
        <v>0</v>
      </c>
      <c r="Q26" s="401">
        <f>+'ง.001 รายละเอียด (ระบบ)'!Q64</f>
        <v>0</v>
      </c>
      <c r="R26" s="255">
        <f t="shared" si="3"/>
        <v>0</v>
      </c>
      <c r="S26" s="401">
        <f t="shared" si="3"/>
        <v>46.832799999999999</v>
      </c>
      <c r="T26" s="401">
        <f t="shared" si="4"/>
        <v>-2.0155999999999992</v>
      </c>
      <c r="U26" s="321">
        <f t="shared" si="6"/>
        <v>-4.1262354549995477</v>
      </c>
      <c r="V26" s="407"/>
      <c r="W26" s="407"/>
      <c r="X26" s="407"/>
      <c r="Y26" s="43"/>
    </row>
    <row r="27" spans="1:25" s="25" customFormat="1" ht="27.75" customHeight="1">
      <c r="A27" s="41" t="s">
        <v>728</v>
      </c>
      <c r="B27" s="252">
        <f>+'ง.001 รายละเอียด (ระบบ)'!B76</f>
        <v>0</v>
      </c>
      <c r="C27" s="401">
        <f>+'ง.001 รายละเอียด (ระบบ)'!C76</f>
        <v>1.5333999999999999</v>
      </c>
      <c r="D27" s="252">
        <f>+'ง.001 รายละเอียด (ระบบ)'!D76</f>
        <v>0</v>
      </c>
      <c r="E27" s="401">
        <f>+'ง.001 รายละเอียด (ระบบ)'!E76</f>
        <v>0</v>
      </c>
      <c r="F27" s="252">
        <f>+'ง.001 รายละเอียด (ระบบ)'!F76</f>
        <v>0</v>
      </c>
      <c r="G27" s="401">
        <f>+'ง.001 รายละเอียด (ระบบ)'!G76</f>
        <v>1.6851</v>
      </c>
      <c r="H27" s="252">
        <f>+'ง.001 รายละเอียด (ระบบ)'!H76</f>
        <v>0</v>
      </c>
      <c r="I27" s="401">
        <f>+'ง.001 รายละเอียด (ระบบ)'!I76</f>
        <v>1.6851</v>
      </c>
      <c r="J27" s="255">
        <f>+'ง.001 รายละเอียด (ระบบ)'!J76</f>
        <v>0</v>
      </c>
      <c r="K27" s="401">
        <f>+'ง.001 รายละเอียด (ระบบ)'!K76</f>
        <v>2.3035999999999999</v>
      </c>
      <c r="L27" s="255">
        <f>+'ง.001 รายละเอียด (ระบบ)'!L76</f>
        <v>0</v>
      </c>
      <c r="M27" s="401">
        <f>+'ง.001 รายละเอียด (ระบบ)'!M76</f>
        <v>2.3035999999999999</v>
      </c>
      <c r="N27" s="255">
        <f>+'ง.001 รายละเอียด (ระบบ)'!N76</f>
        <v>0</v>
      </c>
      <c r="O27" s="401">
        <f>+'ง.001 รายละเอียด (ระบบ)'!O76</f>
        <v>0.61849999999999983</v>
      </c>
      <c r="P27" s="255">
        <f>+'ง.001 รายละเอียด (ระบบ)'!P76</f>
        <v>0</v>
      </c>
      <c r="Q27" s="401">
        <f>+'ง.001 รายละเอียด (ระบบ)'!Q76</f>
        <v>0</v>
      </c>
      <c r="R27" s="255">
        <f t="shared" si="3"/>
        <v>0</v>
      </c>
      <c r="S27" s="401">
        <f t="shared" si="3"/>
        <v>2.3035999999999999</v>
      </c>
      <c r="T27" s="401">
        <f t="shared" si="4"/>
        <v>0.61849999999999983</v>
      </c>
      <c r="U27" s="321">
        <f t="shared" si="6"/>
        <v>36.704053171918574</v>
      </c>
      <c r="V27" s="407"/>
      <c r="W27" s="407"/>
      <c r="X27" s="407"/>
      <c r="Y27" s="43"/>
    </row>
    <row r="28" spans="1:25" s="25" customFormat="1" ht="29.25" hidden="1" customHeight="1">
      <c r="A28" s="408" t="s">
        <v>68</v>
      </c>
      <c r="B28" s="254">
        <f t="shared" ref="B28:M28" si="11">+B29</f>
        <v>0</v>
      </c>
      <c r="C28" s="403">
        <f t="shared" si="11"/>
        <v>0</v>
      </c>
      <c r="D28" s="254">
        <f t="shared" si="11"/>
        <v>0</v>
      </c>
      <c r="E28" s="403">
        <f t="shared" si="11"/>
        <v>0</v>
      </c>
      <c r="F28" s="254">
        <f t="shared" si="11"/>
        <v>0</v>
      </c>
      <c r="G28" s="403">
        <f t="shared" si="11"/>
        <v>0</v>
      </c>
      <c r="H28" s="254">
        <f t="shared" si="11"/>
        <v>0</v>
      </c>
      <c r="I28" s="403">
        <f t="shared" si="11"/>
        <v>0</v>
      </c>
      <c r="J28" s="254">
        <f t="shared" si="11"/>
        <v>0</v>
      </c>
      <c r="K28" s="403">
        <f t="shared" si="11"/>
        <v>0</v>
      </c>
      <c r="L28" s="254">
        <f t="shared" si="11"/>
        <v>0</v>
      </c>
      <c r="M28" s="403">
        <f t="shared" si="11"/>
        <v>0</v>
      </c>
      <c r="N28" s="254">
        <f t="shared" si="1"/>
        <v>0</v>
      </c>
      <c r="O28" s="403">
        <f t="shared" si="1"/>
        <v>0</v>
      </c>
      <c r="P28" s="254">
        <f>+P29</f>
        <v>0</v>
      </c>
      <c r="Q28" s="403">
        <f>+Q29</f>
        <v>0</v>
      </c>
      <c r="R28" s="254">
        <f t="shared" si="3"/>
        <v>0</v>
      </c>
      <c r="S28" s="403">
        <f t="shared" si="3"/>
        <v>0</v>
      </c>
      <c r="T28" s="403">
        <f t="shared" si="4"/>
        <v>0</v>
      </c>
      <c r="U28" s="322" t="e">
        <f t="shared" si="6"/>
        <v>#DIV/0!</v>
      </c>
      <c r="V28" s="30">
        <f>+V29</f>
        <v>0</v>
      </c>
      <c r="W28" s="30">
        <f>+W29</f>
        <v>0</v>
      </c>
      <c r="X28" s="30">
        <f>+X29</f>
        <v>0</v>
      </c>
      <c r="Y28" s="30"/>
    </row>
    <row r="29" spans="1:25" ht="29.25" hidden="1" customHeight="1">
      <c r="A29" s="409" t="s">
        <v>69</v>
      </c>
      <c r="B29" s="253">
        <f t="shared" ref="B29:M29" si="12">+B30+B35</f>
        <v>0</v>
      </c>
      <c r="C29" s="410">
        <f t="shared" si="12"/>
        <v>0</v>
      </c>
      <c r="D29" s="253">
        <f t="shared" si="12"/>
        <v>0</v>
      </c>
      <c r="E29" s="410">
        <f t="shared" si="12"/>
        <v>0</v>
      </c>
      <c r="F29" s="253">
        <f t="shared" si="12"/>
        <v>0</v>
      </c>
      <c r="G29" s="410">
        <f t="shared" si="12"/>
        <v>0</v>
      </c>
      <c r="H29" s="253">
        <f t="shared" si="12"/>
        <v>0</v>
      </c>
      <c r="I29" s="410">
        <f t="shared" si="12"/>
        <v>0</v>
      </c>
      <c r="J29" s="253">
        <f t="shared" si="12"/>
        <v>0</v>
      </c>
      <c r="K29" s="410">
        <f t="shared" si="12"/>
        <v>0</v>
      </c>
      <c r="L29" s="253">
        <f t="shared" si="12"/>
        <v>0</v>
      </c>
      <c r="M29" s="410">
        <f t="shared" si="12"/>
        <v>0</v>
      </c>
      <c r="N29" s="255">
        <f t="shared" si="1"/>
        <v>0</v>
      </c>
      <c r="O29" s="401">
        <f t="shared" si="1"/>
        <v>0</v>
      </c>
      <c r="P29" s="253">
        <f>+P30+P35</f>
        <v>0</v>
      </c>
      <c r="Q29" s="410">
        <f>+Q30+Q35</f>
        <v>0</v>
      </c>
      <c r="R29" s="255">
        <f t="shared" si="3"/>
        <v>0</v>
      </c>
      <c r="S29" s="401">
        <f t="shared" si="3"/>
        <v>0</v>
      </c>
      <c r="T29" s="401">
        <f t="shared" si="4"/>
        <v>0</v>
      </c>
      <c r="U29" s="321" t="e">
        <f t="shared" si="6"/>
        <v>#DIV/0!</v>
      </c>
      <c r="V29" s="411">
        <f>+V30+V35</f>
        <v>0</v>
      </c>
      <c r="W29" s="411">
        <f>+W30+W35</f>
        <v>0</v>
      </c>
      <c r="X29" s="411">
        <f>+X30+X35</f>
        <v>0</v>
      </c>
      <c r="Y29" s="411"/>
    </row>
    <row r="30" spans="1:25" ht="29.25" hidden="1" customHeight="1">
      <c r="A30" s="412" t="s">
        <v>70</v>
      </c>
      <c r="B30" s="253">
        <f t="shared" ref="B30:M30" si="13">+B31+B32+B33+B34</f>
        <v>0</v>
      </c>
      <c r="C30" s="410">
        <f t="shared" si="13"/>
        <v>0</v>
      </c>
      <c r="D30" s="253">
        <f t="shared" si="13"/>
        <v>0</v>
      </c>
      <c r="E30" s="410">
        <f t="shared" si="13"/>
        <v>0</v>
      </c>
      <c r="F30" s="253">
        <f t="shared" si="13"/>
        <v>0</v>
      </c>
      <c r="G30" s="410">
        <f t="shared" si="13"/>
        <v>0</v>
      </c>
      <c r="H30" s="253">
        <f t="shared" si="13"/>
        <v>0</v>
      </c>
      <c r="I30" s="410">
        <f t="shared" si="13"/>
        <v>0</v>
      </c>
      <c r="J30" s="253">
        <f t="shared" si="13"/>
        <v>0</v>
      </c>
      <c r="K30" s="410">
        <f t="shared" si="13"/>
        <v>0</v>
      </c>
      <c r="L30" s="253">
        <f t="shared" si="13"/>
        <v>0</v>
      </c>
      <c r="M30" s="410">
        <f t="shared" si="13"/>
        <v>0</v>
      </c>
      <c r="N30" s="255">
        <f t="shared" si="1"/>
        <v>0</v>
      </c>
      <c r="O30" s="401">
        <f t="shared" si="1"/>
        <v>0</v>
      </c>
      <c r="P30" s="253">
        <f>+P31+P32+P33+P34</f>
        <v>0</v>
      </c>
      <c r="Q30" s="410">
        <f>+Q31+Q32+Q33+Q34</f>
        <v>0</v>
      </c>
      <c r="R30" s="255">
        <f t="shared" si="3"/>
        <v>0</v>
      </c>
      <c r="S30" s="401">
        <f t="shared" si="3"/>
        <v>0</v>
      </c>
      <c r="T30" s="401">
        <f t="shared" si="4"/>
        <v>0</v>
      </c>
      <c r="U30" s="321" t="e">
        <f t="shared" si="6"/>
        <v>#DIV/0!</v>
      </c>
      <c r="V30" s="411">
        <f>+V31+V32+V33+V34</f>
        <v>0</v>
      </c>
      <c r="W30" s="411">
        <f>+W31+W32+W33+W34</f>
        <v>0</v>
      </c>
      <c r="X30" s="411">
        <f>+X31+X32+X33+X34</f>
        <v>0</v>
      </c>
      <c r="Y30" s="411"/>
    </row>
    <row r="31" spans="1:25" ht="28.5" hidden="1" customHeight="1">
      <c r="A31" s="413" t="s">
        <v>729</v>
      </c>
      <c r="B31" s="253"/>
      <c r="C31" s="410"/>
      <c r="D31" s="253"/>
      <c r="E31" s="410"/>
      <c r="F31" s="253"/>
      <c r="G31" s="410"/>
      <c r="H31" s="253"/>
      <c r="I31" s="410"/>
      <c r="J31" s="253"/>
      <c r="K31" s="410"/>
      <c r="L31" s="253"/>
      <c r="M31" s="410"/>
      <c r="N31" s="255">
        <f t="shared" si="1"/>
        <v>0</v>
      </c>
      <c r="O31" s="401">
        <f t="shared" si="1"/>
        <v>0</v>
      </c>
      <c r="P31" s="253"/>
      <c r="Q31" s="410"/>
      <c r="R31" s="255">
        <f t="shared" si="3"/>
        <v>0</v>
      </c>
      <c r="S31" s="401">
        <f t="shared" si="3"/>
        <v>0</v>
      </c>
      <c r="T31" s="401">
        <f t="shared" si="4"/>
        <v>0</v>
      </c>
      <c r="U31" s="321" t="e">
        <f t="shared" si="6"/>
        <v>#DIV/0!</v>
      </c>
      <c r="V31" s="411"/>
      <c r="W31" s="411"/>
      <c r="X31" s="411"/>
      <c r="Y31" s="411"/>
    </row>
    <row r="32" spans="1:25" ht="28.5" hidden="1" customHeight="1">
      <c r="A32" s="413" t="s">
        <v>71</v>
      </c>
      <c r="B32" s="253"/>
      <c r="C32" s="410"/>
      <c r="D32" s="253"/>
      <c r="E32" s="410"/>
      <c r="F32" s="253"/>
      <c r="G32" s="410"/>
      <c r="H32" s="253"/>
      <c r="I32" s="410"/>
      <c r="J32" s="253"/>
      <c r="K32" s="410"/>
      <c r="L32" s="253"/>
      <c r="M32" s="410"/>
      <c r="N32" s="255">
        <f t="shared" si="1"/>
        <v>0</v>
      </c>
      <c r="O32" s="401">
        <f t="shared" si="1"/>
        <v>0</v>
      </c>
      <c r="P32" s="253"/>
      <c r="Q32" s="410"/>
      <c r="R32" s="255">
        <f t="shared" si="3"/>
        <v>0</v>
      </c>
      <c r="S32" s="401">
        <f t="shared" si="3"/>
        <v>0</v>
      </c>
      <c r="T32" s="401">
        <f t="shared" si="4"/>
        <v>0</v>
      </c>
      <c r="U32" s="321" t="e">
        <f t="shared" si="6"/>
        <v>#DIV/0!</v>
      </c>
      <c r="V32" s="411"/>
      <c r="W32" s="411"/>
      <c r="X32" s="411"/>
      <c r="Y32" s="411"/>
    </row>
    <row r="33" spans="1:25" ht="28.5" hidden="1" customHeight="1">
      <c r="A33" s="413" t="s">
        <v>72</v>
      </c>
      <c r="B33" s="253"/>
      <c r="C33" s="410"/>
      <c r="D33" s="253"/>
      <c r="E33" s="410"/>
      <c r="F33" s="253"/>
      <c r="G33" s="410"/>
      <c r="H33" s="253"/>
      <c r="I33" s="410"/>
      <c r="J33" s="253"/>
      <c r="K33" s="410"/>
      <c r="L33" s="253"/>
      <c r="M33" s="410"/>
      <c r="N33" s="255">
        <f t="shared" si="1"/>
        <v>0</v>
      </c>
      <c r="O33" s="401">
        <f t="shared" si="1"/>
        <v>0</v>
      </c>
      <c r="P33" s="253"/>
      <c r="Q33" s="410"/>
      <c r="R33" s="255">
        <f t="shared" si="3"/>
        <v>0</v>
      </c>
      <c r="S33" s="401">
        <f t="shared" si="3"/>
        <v>0</v>
      </c>
      <c r="T33" s="401">
        <f t="shared" si="4"/>
        <v>0</v>
      </c>
      <c r="U33" s="321" t="e">
        <f t="shared" si="6"/>
        <v>#DIV/0!</v>
      </c>
      <c r="V33" s="411"/>
      <c r="W33" s="411"/>
      <c r="X33" s="411"/>
      <c r="Y33" s="411"/>
    </row>
    <row r="34" spans="1:25" ht="28.5" hidden="1" customHeight="1">
      <c r="A34" s="414" t="s">
        <v>73</v>
      </c>
      <c r="B34" s="253"/>
      <c r="C34" s="410"/>
      <c r="D34" s="253"/>
      <c r="E34" s="410"/>
      <c r="F34" s="253"/>
      <c r="G34" s="410"/>
      <c r="H34" s="253"/>
      <c r="I34" s="410"/>
      <c r="J34" s="253"/>
      <c r="K34" s="410"/>
      <c r="L34" s="253"/>
      <c r="M34" s="410"/>
      <c r="N34" s="255">
        <f t="shared" si="1"/>
        <v>0</v>
      </c>
      <c r="O34" s="401">
        <f t="shared" si="1"/>
        <v>0</v>
      </c>
      <c r="P34" s="253"/>
      <c r="Q34" s="410"/>
      <c r="R34" s="255">
        <f t="shared" si="3"/>
        <v>0</v>
      </c>
      <c r="S34" s="401">
        <f t="shared" si="3"/>
        <v>0</v>
      </c>
      <c r="T34" s="401">
        <f t="shared" si="4"/>
        <v>0</v>
      </c>
      <c r="U34" s="321" t="e">
        <f t="shared" si="6"/>
        <v>#DIV/0!</v>
      </c>
      <c r="V34" s="411"/>
      <c r="W34" s="411"/>
      <c r="X34" s="411"/>
      <c r="Y34" s="411"/>
    </row>
    <row r="35" spans="1:25" ht="29.25" hidden="1" customHeight="1">
      <c r="A35" s="412" t="s">
        <v>74</v>
      </c>
      <c r="B35" s="253">
        <f t="shared" ref="B35:M35" si="14">+B36</f>
        <v>0</v>
      </c>
      <c r="C35" s="410">
        <f t="shared" si="14"/>
        <v>0</v>
      </c>
      <c r="D35" s="253">
        <f t="shared" si="14"/>
        <v>0</v>
      </c>
      <c r="E35" s="410">
        <f t="shared" si="14"/>
        <v>0</v>
      </c>
      <c r="F35" s="253">
        <f t="shared" si="14"/>
        <v>0</v>
      </c>
      <c r="G35" s="410">
        <f t="shared" si="14"/>
        <v>0</v>
      </c>
      <c r="H35" s="253">
        <f t="shared" si="14"/>
        <v>0</v>
      </c>
      <c r="I35" s="410">
        <f t="shared" si="14"/>
        <v>0</v>
      </c>
      <c r="J35" s="253">
        <f t="shared" si="14"/>
        <v>0</v>
      </c>
      <c r="K35" s="410">
        <f t="shared" si="14"/>
        <v>0</v>
      </c>
      <c r="L35" s="253">
        <f t="shared" si="14"/>
        <v>0</v>
      </c>
      <c r="M35" s="410">
        <f t="shared" si="14"/>
        <v>0</v>
      </c>
      <c r="N35" s="255">
        <f t="shared" si="1"/>
        <v>0</v>
      </c>
      <c r="O35" s="401">
        <f t="shared" si="1"/>
        <v>0</v>
      </c>
      <c r="P35" s="253">
        <f>+P36</f>
        <v>0</v>
      </c>
      <c r="Q35" s="410">
        <f>+Q36</f>
        <v>0</v>
      </c>
      <c r="R35" s="255">
        <f t="shared" si="3"/>
        <v>0</v>
      </c>
      <c r="S35" s="401">
        <f t="shared" si="3"/>
        <v>0</v>
      </c>
      <c r="T35" s="401">
        <f t="shared" si="4"/>
        <v>0</v>
      </c>
      <c r="U35" s="321" t="e">
        <f t="shared" si="6"/>
        <v>#DIV/0!</v>
      </c>
      <c r="V35" s="411">
        <f>+V36</f>
        <v>0</v>
      </c>
      <c r="W35" s="411">
        <f>+W36</f>
        <v>0</v>
      </c>
      <c r="X35" s="411">
        <f>+X36</f>
        <v>0</v>
      </c>
      <c r="Y35" s="411"/>
    </row>
    <row r="36" spans="1:25" ht="29.25" hidden="1" customHeight="1">
      <c r="A36" s="414" t="s">
        <v>75</v>
      </c>
      <c r="B36" s="253">
        <f t="shared" ref="B36:M36" si="15">+B37+B38</f>
        <v>0</v>
      </c>
      <c r="C36" s="410">
        <f t="shared" si="15"/>
        <v>0</v>
      </c>
      <c r="D36" s="253">
        <f t="shared" si="15"/>
        <v>0</v>
      </c>
      <c r="E36" s="410">
        <f t="shared" si="15"/>
        <v>0</v>
      </c>
      <c r="F36" s="253">
        <f t="shared" si="15"/>
        <v>0</v>
      </c>
      <c r="G36" s="410">
        <f t="shared" si="15"/>
        <v>0</v>
      </c>
      <c r="H36" s="253">
        <f t="shared" si="15"/>
        <v>0</v>
      </c>
      <c r="I36" s="410">
        <f t="shared" si="15"/>
        <v>0</v>
      </c>
      <c r="J36" s="253">
        <f t="shared" si="15"/>
        <v>0</v>
      </c>
      <c r="K36" s="410">
        <f t="shared" si="15"/>
        <v>0</v>
      </c>
      <c r="L36" s="253">
        <f t="shared" si="15"/>
        <v>0</v>
      </c>
      <c r="M36" s="410">
        <f t="shared" si="15"/>
        <v>0</v>
      </c>
      <c r="N36" s="255">
        <f t="shared" si="1"/>
        <v>0</v>
      </c>
      <c r="O36" s="401">
        <f t="shared" si="1"/>
        <v>0</v>
      </c>
      <c r="P36" s="253">
        <f>+P37+P38</f>
        <v>0</v>
      </c>
      <c r="Q36" s="410">
        <f>+Q37+Q38</f>
        <v>0</v>
      </c>
      <c r="R36" s="255">
        <f t="shared" si="3"/>
        <v>0</v>
      </c>
      <c r="S36" s="401">
        <f t="shared" si="3"/>
        <v>0</v>
      </c>
      <c r="T36" s="401">
        <f t="shared" si="4"/>
        <v>0</v>
      </c>
      <c r="U36" s="321" t="e">
        <f t="shared" si="6"/>
        <v>#DIV/0!</v>
      </c>
      <c r="V36" s="411">
        <f>+V37+V38</f>
        <v>0</v>
      </c>
      <c r="W36" s="411">
        <f>+W37+W38</f>
        <v>0</v>
      </c>
      <c r="X36" s="411">
        <f>+X37+X38</f>
        <v>0</v>
      </c>
      <c r="Y36" s="411"/>
    </row>
    <row r="37" spans="1:25" s="25" customFormat="1" ht="27.75" hidden="1" customHeight="1">
      <c r="A37" s="44" t="s">
        <v>76</v>
      </c>
      <c r="B37" s="252"/>
      <c r="C37" s="415"/>
      <c r="D37" s="252"/>
      <c r="E37" s="415"/>
      <c r="F37" s="252"/>
      <c r="G37" s="415"/>
      <c r="H37" s="252"/>
      <c r="I37" s="415"/>
      <c r="J37" s="252"/>
      <c r="K37" s="415"/>
      <c r="L37" s="252"/>
      <c r="M37" s="415"/>
      <c r="N37" s="255">
        <f t="shared" si="1"/>
        <v>0</v>
      </c>
      <c r="O37" s="401">
        <f t="shared" si="1"/>
        <v>0</v>
      </c>
      <c r="P37" s="252"/>
      <c r="Q37" s="415"/>
      <c r="R37" s="255">
        <f t="shared" si="3"/>
        <v>0</v>
      </c>
      <c r="S37" s="401">
        <f t="shared" si="3"/>
        <v>0</v>
      </c>
      <c r="T37" s="401">
        <f t="shared" si="4"/>
        <v>0</v>
      </c>
      <c r="U37" s="321" t="e">
        <f t="shared" si="6"/>
        <v>#DIV/0!</v>
      </c>
      <c r="V37" s="42"/>
      <c r="W37" s="42"/>
      <c r="X37" s="42"/>
      <c r="Y37" s="42"/>
    </row>
    <row r="38" spans="1:25" s="25" customFormat="1" ht="27.75" hidden="1" customHeight="1">
      <c r="A38" s="44" t="s">
        <v>730</v>
      </c>
      <c r="B38" s="252"/>
      <c r="C38" s="415"/>
      <c r="D38" s="252"/>
      <c r="E38" s="415"/>
      <c r="F38" s="252"/>
      <c r="G38" s="415"/>
      <c r="H38" s="252"/>
      <c r="I38" s="415"/>
      <c r="J38" s="252"/>
      <c r="K38" s="415"/>
      <c r="L38" s="252"/>
      <c r="M38" s="415"/>
      <c r="N38" s="255">
        <f t="shared" si="1"/>
        <v>0</v>
      </c>
      <c r="O38" s="401">
        <f t="shared" si="1"/>
        <v>0</v>
      </c>
      <c r="P38" s="252"/>
      <c r="Q38" s="415"/>
      <c r="R38" s="255">
        <f t="shared" si="3"/>
        <v>0</v>
      </c>
      <c r="S38" s="401">
        <f t="shared" si="3"/>
        <v>0</v>
      </c>
      <c r="T38" s="401">
        <f t="shared" si="4"/>
        <v>0</v>
      </c>
      <c r="U38" s="321" t="e">
        <f t="shared" si="6"/>
        <v>#DIV/0!</v>
      </c>
      <c r="V38" s="42"/>
      <c r="W38" s="42"/>
      <c r="X38" s="42"/>
      <c r="Y38" s="42"/>
    </row>
    <row r="39" spans="1:25" s="25" customFormat="1" ht="24.75" hidden="1" customHeight="1">
      <c r="A39" s="408" t="s">
        <v>731</v>
      </c>
      <c r="B39" s="254">
        <f t="shared" ref="B39:M39" si="16">+B40</f>
        <v>0</v>
      </c>
      <c r="C39" s="403">
        <f t="shared" si="16"/>
        <v>0</v>
      </c>
      <c r="D39" s="254">
        <f t="shared" si="16"/>
        <v>0</v>
      </c>
      <c r="E39" s="403">
        <f t="shared" si="16"/>
        <v>0</v>
      </c>
      <c r="F39" s="254">
        <f t="shared" si="16"/>
        <v>0</v>
      </c>
      <c r="G39" s="403">
        <f t="shared" si="16"/>
        <v>0</v>
      </c>
      <c r="H39" s="254">
        <f t="shared" si="16"/>
        <v>0</v>
      </c>
      <c r="I39" s="403">
        <f t="shared" si="16"/>
        <v>0</v>
      </c>
      <c r="J39" s="254">
        <f t="shared" si="16"/>
        <v>0</v>
      </c>
      <c r="K39" s="403">
        <f t="shared" si="16"/>
        <v>0</v>
      </c>
      <c r="L39" s="254">
        <f t="shared" si="16"/>
        <v>0</v>
      </c>
      <c r="M39" s="403">
        <f t="shared" si="16"/>
        <v>0</v>
      </c>
      <c r="N39" s="254">
        <f t="shared" si="1"/>
        <v>0</v>
      </c>
      <c r="O39" s="403">
        <f t="shared" si="1"/>
        <v>0</v>
      </c>
      <c r="P39" s="254">
        <f>+P40</f>
        <v>0</v>
      </c>
      <c r="Q39" s="403">
        <f>+Q40</f>
        <v>0</v>
      </c>
      <c r="R39" s="254">
        <f t="shared" si="3"/>
        <v>0</v>
      </c>
      <c r="S39" s="403">
        <f t="shared" si="3"/>
        <v>0</v>
      </c>
      <c r="T39" s="403">
        <f t="shared" si="4"/>
        <v>0</v>
      </c>
      <c r="U39" s="322" t="e">
        <f t="shared" si="6"/>
        <v>#DIV/0!</v>
      </c>
      <c r="V39" s="30">
        <f>+V40</f>
        <v>0</v>
      </c>
      <c r="W39" s="30">
        <f>+W40</f>
        <v>0</v>
      </c>
      <c r="X39" s="30">
        <f>+X40</f>
        <v>0</v>
      </c>
      <c r="Y39" s="30"/>
    </row>
    <row r="40" spans="1:25" ht="29.25" hidden="1" customHeight="1">
      <c r="A40" s="412" t="s">
        <v>70</v>
      </c>
      <c r="B40" s="253">
        <f t="shared" ref="B40:M40" si="17">+B41+B42+B43+B44</f>
        <v>0</v>
      </c>
      <c r="C40" s="410">
        <f t="shared" si="17"/>
        <v>0</v>
      </c>
      <c r="D40" s="253">
        <f t="shared" si="17"/>
        <v>0</v>
      </c>
      <c r="E40" s="410">
        <f t="shared" si="17"/>
        <v>0</v>
      </c>
      <c r="F40" s="253">
        <f t="shared" si="17"/>
        <v>0</v>
      </c>
      <c r="G40" s="410">
        <f t="shared" si="17"/>
        <v>0</v>
      </c>
      <c r="H40" s="253">
        <f t="shared" si="17"/>
        <v>0</v>
      </c>
      <c r="I40" s="410">
        <f t="shared" si="17"/>
        <v>0</v>
      </c>
      <c r="J40" s="253">
        <f t="shared" si="17"/>
        <v>0</v>
      </c>
      <c r="K40" s="410">
        <f t="shared" si="17"/>
        <v>0</v>
      </c>
      <c r="L40" s="253">
        <f t="shared" si="17"/>
        <v>0</v>
      </c>
      <c r="M40" s="410">
        <f t="shared" si="17"/>
        <v>0</v>
      </c>
      <c r="N40" s="255">
        <f t="shared" si="1"/>
        <v>0</v>
      </c>
      <c r="O40" s="401">
        <f t="shared" si="1"/>
        <v>0</v>
      </c>
      <c r="P40" s="253">
        <f>+P41+P42+P43+P44</f>
        <v>0</v>
      </c>
      <c r="Q40" s="410">
        <f>+Q41+Q42+Q43+Q44</f>
        <v>0</v>
      </c>
      <c r="R40" s="255">
        <f t="shared" si="3"/>
        <v>0</v>
      </c>
      <c r="S40" s="401">
        <f t="shared" si="3"/>
        <v>0</v>
      </c>
      <c r="T40" s="401">
        <f t="shared" si="4"/>
        <v>0</v>
      </c>
      <c r="U40" s="321" t="e">
        <f t="shared" si="6"/>
        <v>#DIV/0!</v>
      </c>
      <c r="V40" s="411">
        <f>+V41+V42+V43+V44</f>
        <v>0</v>
      </c>
      <c r="W40" s="411">
        <f>+W41+W42+W43+W44</f>
        <v>0</v>
      </c>
      <c r="X40" s="411">
        <f>+X41+X42+X43+X44</f>
        <v>0</v>
      </c>
      <c r="Y40" s="411"/>
    </row>
    <row r="41" spans="1:25" ht="28.5" hidden="1" customHeight="1">
      <c r="A41" s="414" t="s">
        <v>729</v>
      </c>
      <c r="B41" s="253"/>
      <c r="C41" s="410"/>
      <c r="D41" s="253"/>
      <c r="E41" s="410"/>
      <c r="F41" s="253"/>
      <c r="G41" s="410"/>
      <c r="H41" s="253"/>
      <c r="I41" s="410"/>
      <c r="J41" s="253"/>
      <c r="K41" s="410"/>
      <c r="L41" s="253"/>
      <c r="M41" s="410"/>
      <c r="N41" s="255">
        <f t="shared" si="1"/>
        <v>0</v>
      </c>
      <c r="O41" s="401">
        <f t="shared" si="1"/>
        <v>0</v>
      </c>
      <c r="P41" s="253"/>
      <c r="Q41" s="410"/>
      <c r="R41" s="255">
        <f t="shared" si="3"/>
        <v>0</v>
      </c>
      <c r="S41" s="401">
        <f t="shared" si="3"/>
        <v>0</v>
      </c>
      <c r="T41" s="401">
        <f t="shared" si="4"/>
        <v>0</v>
      </c>
      <c r="U41" s="321" t="e">
        <f t="shared" si="6"/>
        <v>#DIV/0!</v>
      </c>
      <c r="V41" s="411"/>
      <c r="W41" s="411"/>
      <c r="X41" s="411"/>
      <c r="Y41" s="411"/>
    </row>
    <row r="42" spans="1:25" ht="28.5" hidden="1" customHeight="1">
      <c r="A42" s="414" t="s">
        <v>71</v>
      </c>
      <c r="B42" s="253"/>
      <c r="C42" s="410"/>
      <c r="D42" s="253"/>
      <c r="E42" s="410"/>
      <c r="F42" s="253"/>
      <c r="G42" s="410"/>
      <c r="H42" s="253"/>
      <c r="I42" s="410"/>
      <c r="J42" s="253"/>
      <c r="K42" s="410"/>
      <c r="L42" s="253"/>
      <c r="M42" s="410"/>
      <c r="N42" s="255">
        <f t="shared" si="1"/>
        <v>0</v>
      </c>
      <c r="O42" s="401">
        <f t="shared" si="1"/>
        <v>0</v>
      </c>
      <c r="P42" s="253"/>
      <c r="Q42" s="410"/>
      <c r="R42" s="255">
        <f t="shared" si="3"/>
        <v>0</v>
      </c>
      <c r="S42" s="401">
        <f t="shared" si="3"/>
        <v>0</v>
      </c>
      <c r="T42" s="401">
        <f t="shared" si="4"/>
        <v>0</v>
      </c>
      <c r="U42" s="321" t="e">
        <f t="shared" si="6"/>
        <v>#DIV/0!</v>
      </c>
      <c r="V42" s="411"/>
      <c r="W42" s="411"/>
      <c r="X42" s="411"/>
      <c r="Y42" s="411"/>
    </row>
    <row r="43" spans="1:25" ht="28.5" hidden="1" customHeight="1">
      <c r="A43" s="414" t="s">
        <v>72</v>
      </c>
      <c r="B43" s="253"/>
      <c r="C43" s="410"/>
      <c r="D43" s="253"/>
      <c r="E43" s="410"/>
      <c r="F43" s="253"/>
      <c r="G43" s="410"/>
      <c r="H43" s="253"/>
      <c r="I43" s="410"/>
      <c r="J43" s="253"/>
      <c r="K43" s="410"/>
      <c r="L43" s="253"/>
      <c r="M43" s="410"/>
      <c r="N43" s="255">
        <f t="shared" si="1"/>
        <v>0</v>
      </c>
      <c r="O43" s="401">
        <f t="shared" si="1"/>
        <v>0</v>
      </c>
      <c r="P43" s="253"/>
      <c r="Q43" s="410"/>
      <c r="R43" s="255">
        <f t="shared" si="3"/>
        <v>0</v>
      </c>
      <c r="S43" s="401">
        <f t="shared" si="3"/>
        <v>0</v>
      </c>
      <c r="T43" s="401">
        <f t="shared" si="4"/>
        <v>0</v>
      </c>
      <c r="U43" s="321" t="e">
        <f t="shared" si="6"/>
        <v>#DIV/0!</v>
      </c>
      <c r="V43" s="411"/>
      <c r="W43" s="411"/>
      <c r="X43" s="411"/>
      <c r="Y43" s="411"/>
    </row>
    <row r="44" spans="1:25" ht="28.5" hidden="1" customHeight="1">
      <c r="A44" s="414" t="s">
        <v>73</v>
      </c>
      <c r="B44" s="253"/>
      <c r="C44" s="410"/>
      <c r="D44" s="253"/>
      <c r="E44" s="410"/>
      <c r="F44" s="253"/>
      <c r="G44" s="410"/>
      <c r="H44" s="253"/>
      <c r="I44" s="410"/>
      <c r="J44" s="253"/>
      <c r="K44" s="410"/>
      <c r="L44" s="253"/>
      <c r="M44" s="410"/>
      <c r="N44" s="255">
        <f t="shared" si="1"/>
        <v>0</v>
      </c>
      <c r="O44" s="401">
        <f t="shared" si="1"/>
        <v>0</v>
      </c>
      <c r="P44" s="253"/>
      <c r="Q44" s="410"/>
      <c r="R44" s="255">
        <f t="shared" si="3"/>
        <v>0</v>
      </c>
      <c r="S44" s="401">
        <f t="shared" si="3"/>
        <v>0</v>
      </c>
      <c r="T44" s="401">
        <f t="shared" si="4"/>
        <v>0</v>
      </c>
      <c r="U44" s="321" t="e">
        <f t="shared" si="6"/>
        <v>#DIV/0!</v>
      </c>
      <c r="V44" s="411"/>
      <c r="W44" s="411"/>
      <c r="X44" s="411"/>
      <c r="Y44" s="411"/>
    </row>
    <row r="45" spans="1:25" ht="29.25" hidden="1" customHeight="1">
      <c r="A45" s="412" t="s">
        <v>74</v>
      </c>
      <c r="B45" s="253">
        <f t="shared" ref="B45:M45" si="18">+B46</f>
        <v>0</v>
      </c>
      <c r="C45" s="410">
        <f t="shared" si="18"/>
        <v>0</v>
      </c>
      <c r="D45" s="253">
        <f t="shared" si="18"/>
        <v>0</v>
      </c>
      <c r="E45" s="410">
        <f t="shared" si="18"/>
        <v>0</v>
      </c>
      <c r="F45" s="253">
        <f t="shared" si="18"/>
        <v>0</v>
      </c>
      <c r="G45" s="410">
        <f t="shared" si="18"/>
        <v>0</v>
      </c>
      <c r="H45" s="253">
        <f t="shared" si="18"/>
        <v>0</v>
      </c>
      <c r="I45" s="410">
        <f t="shared" si="18"/>
        <v>0</v>
      </c>
      <c r="J45" s="253">
        <f t="shared" si="18"/>
        <v>0</v>
      </c>
      <c r="K45" s="410">
        <f t="shared" si="18"/>
        <v>0</v>
      </c>
      <c r="L45" s="253">
        <f t="shared" si="18"/>
        <v>0</v>
      </c>
      <c r="M45" s="410">
        <f t="shared" si="18"/>
        <v>0</v>
      </c>
      <c r="N45" s="255">
        <f t="shared" si="1"/>
        <v>0</v>
      </c>
      <c r="O45" s="401">
        <f t="shared" si="1"/>
        <v>0</v>
      </c>
      <c r="P45" s="253">
        <f>+P46</f>
        <v>0</v>
      </c>
      <c r="Q45" s="410">
        <f>+Q46</f>
        <v>0</v>
      </c>
      <c r="R45" s="255">
        <f t="shared" si="3"/>
        <v>0</v>
      </c>
      <c r="S45" s="401">
        <f t="shared" si="3"/>
        <v>0</v>
      </c>
      <c r="T45" s="401">
        <f t="shared" si="4"/>
        <v>0</v>
      </c>
      <c r="U45" s="321" t="e">
        <f t="shared" si="6"/>
        <v>#DIV/0!</v>
      </c>
      <c r="V45" s="411">
        <f>+V46</f>
        <v>0</v>
      </c>
      <c r="W45" s="411">
        <f>+W46</f>
        <v>0</v>
      </c>
      <c r="X45" s="411">
        <f>+X46</f>
        <v>0</v>
      </c>
      <c r="Y45" s="411"/>
    </row>
    <row r="46" spans="1:25" ht="29.25" hidden="1" customHeight="1">
      <c r="A46" s="414" t="s">
        <v>75</v>
      </c>
      <c r="B46" s="253">
        <f t="shared" ref="B46:M46" si="19">+B47+B48</f>
        <v>0</v>
      </c>
      <c r="C46" s="410">
        <f t="shared" si="19"/>
        <v>0</v>
      </c>
      <c r="D46" s="253">
        <f t="shared" si="19"/>
        <v>0</v>
      </c>
      <c r="E46" s="410">
        <f t="shared" si="19"/>
        <v>0</v>
      </c>
      <c r="F46" s="253">
        <f t="shared" si="19"/>
        <v>0</v>
      </c>
      <c r="G46" s="410">
        <f t="shared" si="19"/>
        <v>0</v>
      </c>
      <c r="H46" s="253">
        <f t="shared" si="19"/>
        <v>0</v>
      </c>
      <c r="I46" s="410">
        <f t="shared" si="19"/>
        <v>0</v>
      </c>
      <c r="J46" s="253">
        <f t="shared" si="19"/>
        <v>0</v>
      </c>
      <c r="K46" s="410">
        <f t="shared" si="19"/>
        <v>0</v>
      </c>
      <c r="L46" s="253">
        <f t="shared" si="19"/>
        <v>0</v>
      </c>
      <c r="M46" s="410">
        <f t="shared" si="19"/>
        <v>0</v>
      </c>
      <c r="N46" s="255">
        <f t="shared" si="1"/>
        <v>0</v>
      </c>
      <c r="O46" s="401">
        <f t="shared" si="1"/>
        <v>0</v>
      </c>
      <c r="P46" s="253">
        <f>+P47+P48</f>
        <v>0</v>
      </c>
      <c r="Q46" s="410">
        <f>+Q47+Q48</f>
        <v>0</v>
      </c>
      <c r="R46" s="255">
        <f t="shared" si="3"/>
        <v>0</v>
      </c>
      <c r="S46" s="401">
        <f t="shared" si="3"/>
        <v>0</v>
      </c>
      <c r="T46" s="401">
        <f t="shared" si="4"/>
        <v>0</v>
      </c>
      <c r="U46" s="321" t="e">
        <f t="shared" si="6"/>
        <v>#DIV/0!</v>
      </c>
      <c r="V46" s="411">
        <f>+V47+V48</f>
        <v>0</v>
      </c>
      <c r="W46" s="411">
        <f>+W47+W48</f>
        <v>0</v>
      </c>
      <c r="X46" s="411">
        <f>+X47+X48</f>
        <v>0</v>
      </c>
      <c r="Y46" s="411"/>
    </row>
    <row r="47" spans="1:25" s="25" customFormat="1" ht="27.75" hidden="1" customHeight="1">
      <c r="A47" s="44" t="s">
        <v>76</v>
      </c>
      <c r="B47" s="252"/>
      <c r="C47" s="415"/>
      <c r="D47" s="252"/>
      <c r="E47" s="415"/>
      <c r="F47" s="252"/>
      <c r="G47" s="415"/>
      <c r="H47" s="252"/>
      <c r="I47" s="415"/>
      <c r="J47" s="252"/>
      <c r="K47" s="415"/>
      <c r="L47" s="252"/>
      <c r="M47" s="415"/>
      <c r="N47" s="255">
        <f t="shared" si="1"/>
        <v>0</v>
      </c>
      <c r="O47" s="401">
        <f t="shared" si="1"/>
        <v>0</v>
      </c>
      <c r="P47" s="252"/>
      <c r="Q47" s="415"/>
      <c r="R47" s="255">
        <f t="shared" si="3"/>
        <v>0</v>
      </c>
      <c r="S47" s="401">
        <f t="shared" si="3"/>
        <v>0</v>
      </c>
      <c r="T47" s="401">
        <f t="shared" si="4"/>
        <v>0</v>
      </c>
      <c r="U47" s="321" t="e">
        <f t="shared" si="6"/>
        <v>#DIV/0!</v>
      </c>
      <c r="V47" s="42"/>
      <c r="W47" s="42"/>
      <c r="X47" s="42"/>
      <c r="Y47" s="42"/>
    </row>
    <row r="48" spans="1:25" s="25" customFormat="1" ht="27.75" hidden="1" customHeight="1">
      <c r="A48" s="44" t="s">
        <v>730</v>
      </c>
      <c r="B48" s="252"/>
      <c r="C48" s="415"/>
      <c r="D48" s="252"/>
      <c r="E48" s="415"/>
      <c r="F48" s="252"/>
      <c r="G48" s="415"/>
      <c r="H48" s="252"/>
      <c r="I48" s="415"/>
      <c r="J48" s="252"/>
      <c r="K48" s="415"/>
      <c r="L48" s="252"/>
      <c r="M48" s="415"/>
      <c r="N48" s="255">
        <f t="shared" si="1"/>
        <v>0</v>
      </c>
      <c r="O48" s="401">
        <f t="shared" si="1"/>
        <v>0</v>
      </c>
      <c r="P48" s="252"/>
      <c r="Q48" s="415"/>
      <c r="R48" s="255">
        <f t="shared" si="3"/>
        <v>0</v>
      </c>
      <c r="S48" s="401">
        <f t="shared" si="3"/>
        <v>0</v>
      </c>
      <c r="T48" s="401">
        <f t="shared" si="4"/>
        <v>0</v>
      </c>
      <c r="U48" s="321" t="e">
        <f t="shared" si="6"/>
        <v>#DIV/0!</v>
      </c>
      <c r="V48" s="42"/>
      <c r="W48" s="42"/>
      <c r="X48" s="42"/>
      <c r="Y48" s="42"/>
    </row>
    <row r="50" spans="1:25" ht="129" customHeight="1">
      <c r="A50" s="1222" t="s">
        <v>732</v>
      </c>
      <c r="B50" s="1222"/>
      <c r="C50" s="1222"/>
      <c r="D50" s="1222"/>
      <c r="E50" s="1222"/>
      <c r="F50" s="1222"/>
      <c r="G50" s="1222"/>
      <c r="H50" s="1222"/>
      <c r="I50" s="1222"/>
      <c r="J50" s="1222"/>
      <c r="K50" s="1222"/>
      <c r="L50" s="1222"/>
      <c r="M50" s="1222"/>
      <c r="N50" s="1222"/>
      <c r="O50" s="1222"/>
      <c r="P50" s="1222"/>
      <c r="Q50" s="1222"/>
      <c r="R50" s="1222"/>
      <c r="S50" s="1222"/>
      <c r="T50" s="1222"/>
      <c r="U50" s="1222"/>
      <c r="V50" s="1222"/>
      <c r="W50" s="1222"/>
      <c r="X50" s="1222"/>
      <c r="Y50" s="1222"/>
    </row>
    <row r="64" spans="1:25">
      <c r="B64" s="19"/>
      <c r="C64" s="24"/>
      <c r="D64" s="19"/>
      <c r="E64" s="24"/>
      <c r="F64" s="19"/>
      <c r="G64" s="24"/>
      <c r="H64" s="19"/>
      <c r="I64" s="24"/>
      <c r="J64" s="19"/>
      <c r="K64" s="24"/>
      <c r="L64" s="19"/>
      <c r="M64" s="24"/>
      <c r="N64" s="19"/>
      <c r="O64" s="24"/>
      <c r="P64" s="19"/>
      <c r="Q64" s="24"/>
      <c r="R64" s="19"/>
      <c r="S64" s="24"/>
    </row>
    <row r="65" spans="2:19">
      <c r="B65" s="19"/>
      <c r="C65" s="24"/>
      <c r="D65" s="19"/>
      <c r="E65" s="24"/>
      <c r="F65" s="19"/>
      <c r="G65" s="24"/>
      <c r="H65" s="19"/>
      <c r="I65" s="24"/>
      <c r="J65" s="19"/>
      <c r="K65" s="24"/>
      <c r="L65" s="19"/>
      <c r="M65" s="24"/>
      <c r="N65" s="19"/>
      <c r="O65" s="24"/>
      <c r="P65" s="19"/>
      <c r="Q65" s="24"/>
      <c r="R65" s="19"/>
      <c r="S65" s="24"/>
    </row>
    <row r="66" spans="2:19">
      <c r="B66" s="19"/>
      <c r="C66" s="24"/>
      <c r="D66" s="19"/>
      <c r="E66" s="24"/>
      <c r="F66" s="19"/>
      <c r="G66" s="24"/>
      <c r="H66" s="19"/>
      <c r="I66" s="24"/>
      <c r="J66" s="19"/>
      <c r="K66" s="24"/>
      <c r="L66" s="19"/>
      <c r="M66" s="24"/>
      <c r="N66" s="19"/>
      <c r="O66" s="24"/>
      <c r="P66" s="19"/>
      <c r="Q66" s="24"/>
      <c r="R66" s="19"/>
      <c r="S66" s="24"/>
    </row>
    <row r="67" spans="2:19">
      <c r="B67" s="19"/>
      <c r="C67" s="24"/>
      <c r="D67" s="19"/>
      <c r="E67" s="24"/>
      <c r="F67" s="19"/>
      <c r="G67" s="24"/>
      <c r="H67" s="19"/>
      <c r="I67" s="24"/>
      <c r="J67" s="19"/>
      <c r="K67" s="24"/>
      <c r="L67" s="19"/>
      <c r="M67" s="24"/>
      <c r="N67" s="19"/>
      <c r="O67" s="24"/>
      <c r="P67" s="19"/>
      <c r="Q67" s="24"/>
      <c r="R67" s="19"/>
      <c r="S67" s="24"/>
    </row>
    <row r="68" spans="2:19">
      <c r="B68" s="19"/>
      <c r="C68" s="24"/>
      <c r="D68" s="19"/>
      <c r="E68" s="24"/>
      <c r="F68" s="19"/>
      <c r="G68" s="24"/>
      <c r="H68" s="19"/>
      <c r="I68" s="24"/>
      <c r="J68" s="19"/>
      <c r="K68" s="24"/>
      <c r="L68" s="19"/>
      <c r="M68" s="24"/>
      <c r="N68" s="19"/>
      <c r="O68" s="24"/>
      <c r="P68" s="19"/>
      <c r="Q68" s="24"/>
      <c r="R68" s="19"/>
      <c r="S68" s="24"/>
    </row>
    <row r="69" spans="2:19">
      <c r="B69" s="19"/>
      <c r="C69" s="24"/>
      <c r="D69" s="19"/>
      <c r="E69" s="24"/>
      <c r="F69" s="19"/>
      <c r="G69" s="24"/>
      <c r="H69" s="19"/>
      <c r="I69" s="24"/>
      <c r="J69" s="19"/>
      <c r="K69" s="24"/>
      <c r="L69" s="19"/>
      <c r="M69" s="24"/>
      <c r="N69" s="19"/>
      <c r="O69" s="24"/>
      <c r="P69" s="19"/>
      <c r="Q69" s="24"/>
      <c r="R69" s="19"/>
      <c r="S69" s="24"/>
    </row>
    <row r="70" spans="2:19">
      <c r="B70" s="19"/>
      <c r="C70" s="24"/>
      <c r="D70" s="19"/>
      <c r="E70" s="24"/>
      <c r="F70" s="19"/>
      <c r="G70" s="24"/>
      <c r="H70" s="19"/>
      <c r="I70" s="24"/>
      <c r="J70" s="19"/>
      <c r="K70" s="24"/>
      <c r="L70" s="19"/>
      <c r="M70" s="24"/>
      <c r="N70" s="19"/>
      <c r="O70" s="24"/>
      <c r="P70" s="19"/>
      <c r="Q70" s="24"/>
      <c r="R70" s="19"/>
      <c r="S70" s="24"/>
    </row>
    <row r="71" spans="2:19">
      <c r="B71" s="19"/>
      <c r="C71" s="24"/>
      <c r="D71" s="19"/>
      <c r="E71" s="24"/>
      <c r="F71" s="19"/>
      <c r="G71" s="24"/>
      <c r="H71" s="19"/>
      <c r="I71" s="24"/>
      <c r="J71" s="19"/>
      <c r="K71" s="24"/>
      <c r="L71" s="19"/>
      <c r="M71" s="24"/>
      <c r="N71" s="19"/>
      <c r="O71" s="24"/>
      <c r="P71" s="19"/>
      <c r="Q71" s="24"/>
      <c r="R71" s="19"/>
      <c r="S71" s="24"/>
    </row>
    <row r="72" spans="2:19">
      <c r="B72" s="19"/>
      <c r="C72" s="24"/>
      <c r="D72" s="19"/>
      <c r="E72" s="24"/>
      <c r="F72" s="19"/>
      <c r="G72" s="24"/>
      <c r="H72" s="19"/>
      <c r="I72" s="24"/>
      <c r="J72" s="19"/>
      <c r="K72" s="24"/>
      <c r="L72" s="19"/>
      <c r="M72" s="24"/>
      <c r="N72" s="19"/>
      <c r="O72" s="24"/>
      <c r="P72" s="19"/>
      <c r="Q72" s="24"/>
      <c r="R72" s="19"/>
      <c r="S72" s="24"/>
    </row>
    <row r="73" spans="2:19">
      <c r="B73" s="19"/>
      <c r="C73" s="24"/>
      <c r="D73" s="19"/>
      <c r="E73" s="24"/>
      <c r="F73" s="19"/>
      <c r="G73" s="24"/>
      <c r="H73" s="19"/>
      <c r="I73" s="24"/>
      <c r="J73" s="19"/>
      <c r="K73" s="24"/>
      <c r="L73" s="19"/>
      <c r="M73" s="24"/>
      <c r="N73" s="19"/>
      <c r="O73" s="24"/>
      <c r="P73" s="19"/>
      <c r="Q73" s="24"/>
      <c r="R73" s="19"/>
      <c r="S73" s="24"/>
    </row>
    <row r="74" spans="2:19">
      <c r="B74" s="19"/>
      <c r="C74" s="24"/>
      <c r="D74" s="19"/>
      <c r="E74" s="24"/>
      <c r="F74" s="19"/>
      <c r="G74" s="24"/>
      <c r="H74" s="19"/>
      <c r="I74" s="24"/>
      <c r="J74" s="19"/>
      <c r="K74" s="24"/>
      <c r="L74" s="19"/>
      <c r="M74" s="24"/>
      <c r="N74" s="19"/>
      <c r="O74" s="24"/>
      <c r="P74" s="19"/>
      <c r="Q74" s="24"/>
      <c r="R74" s="19"/>
      <c r="S74" s="24"/>
    </row>
    <row r="75" spans="2:19">
      <c r="B75" s="19"/>
      <c r="C75" s="24"/>
      <c r="D75" s="19"/>
      <c r="E75" s="24"/>
      <c r="F75" s="19"/>
      <c r="G75" s="24"/>
      <c r="H75" s="19"/>
      <c r="I75" s="24"/>
      <c r="J75" s="19"/>
      <c r="K75" s="24"/>
      <c r="L75" s="19"/>
      <c r="M75" s="24"/>
      <c r="N75" s="19"/>
      <c r="O75" s="24"/>
      <c r="P75" s="19"/>
      <c r="Q75" s="24"/>
      <c r="R75" s="19"/>
      <c r="S75" s="24"/>
    </row>
    <row r="76" spans="2:19">
      <c r="B76" s="19"/>
      <c r="C76" s="24"/>
      <c r="D76" s="19"/>
      <c r="E76" s="24"/>
      <c r="F76" s="19"/>
      <c r="G76" s="24"/>
      <c r="H76" s="19"/>
      <c r="I76" s="24"/>
      <c r="J76" s="19"/>
      <c r="K76" s="24"/>
      <c r="L76" s="19"/>
      <c r="M76" s="24"/>
      <c r="N76" s="19"/>
      <c r="O76" s="24"/>
      <c r="P76" s="19"/>
      <c r="Q76" s="24"/>
      <c r="R76" s="19"/>
      <c r="S76" s="24"/>
    </row>
    <row r="77" spans="2:19">
      <c r="B77" s="19"/>
      <c r="C77" s="24"/>
      <c r="D77" s="19"/>
      <c r="E77" s="24"/>
      <c r="F77" s="19"/>
      <c r="G77" s="24"/>
      <c r="H77" s="19"/>
      <c r="I77" s="24"/>
      <c r="J77" s="19"/>
      <c r="K77" s="24"/>
      <c r="L77" s="19"/>
      <c r="M77" s="24"/>
      <c r="N77" s="19"/>
      <c r="O77" s="24"/>
      <c r="P77" s="19"/>
      <c r="Q77" s="24"/>
      <c r="R77" s="19"/>
      <c r="S77" s="24"/>
    </row>
    <row r="78" spans="2:19">
      <c r="B78" s="19"/>
      <c r="C78" s="24"/>
      <c r="D78" s="19"/>
      <c r="E78" s="24"/>
      <c r="F78" s="19"/>
      <c r="G78" s="24"/>
      <c r="H78" s="19"/>
      <c r="I78" s="24"/>
      <c r="J78" s="19"/>
      <c r="K78" s="24"/>
      <c r="L78" s="19"/>
      <c r="M78" s="24"/>
      <c r="N78" s="19"/>
      <c r="O78" s="24"/>
      <c r="P78" s="19"/>
      <c r="Q78" s="24"/>
      <c r="R78" s="19"/>
      <c r="S78" s="24"/>
    </row>
    <row r="79" spans="2:19">
      <c r="B79" s="19"/>
      <c r="C79" s="24"/>
      <c r="D79" s="19"/>
      <c r="E79" s="24"/>
      <c r="F79" s="19"/>
      <c r="G79" s="24"/>
      <c r="H79" s="19"/>
      <c r="I79" s="24"/>
      <c r="J79" s="19"/>
      <c r="K79" s="24"/>
      <c r="L79" s="19"/>
      <c r="M79" s="24"/>
      <c r="N79" s="19"/>
      <c r="O79" s="24"/>
      <c r="P79" s="19"/>
      <c r="Q79" s="24"/>
      <c r="R79" s="19"/>
      <c r="S79" s="24"/>
    </row>
    <row r="80" spans="2:19">
      <c r="B80" s="19"/>
      <c r="C80" s="24"/>
      <c r="D80" s="19"/>
      <c r="E80" s="24"/>
      <c r="F80" s="19"/>
      <c r="G80" s="24"/>
      <c r="H80" s="19"/>
      <c r="I80" s="24"/>
      <c r="J80" s="19"/>
      <c r="K80" s="24"/>
      <c r="L80" s="19"/>
      <c r="M80" s="24"/>
      <c r="N80" s="19"/>
      <c r="O80" s="24"/>
      <c r="P80" s="19"/>
      <c r="Q80" s="24"/>
      <c r="R80" s="19"/>
      <c r="S80" s="24"/>
    </row>
    <row r="81" spans="2:19">
      <c r="B81" s="19"/>
      <c r="C81" s="24"/>
      <c r="D81" s="19"/>
      <c r="E81" s="24"/>
      <c r="F81" s="19"/>
      <c r="G81" s="24"/>
      <c r="H81" s="19"/>
      <c r="I81" s="24"/>
      <c r="J81" s="19"/>
      <c r="K81" s="24"/>
      <c r="L81" s="19"/>
      <c r="M81" s="24"/>
      <c r="N81" s="19"/>
      <c r="O81" s="24"/>
      <c r="P81" s="19"/>
      <c r="Q81" s="24"/>
      <c r="R81" s="19"/>
      <c r="S81" s="24"/>
    </row>
    <row r="82" spans="2:19">
      <c r="B82" s="19"/>
      <c r="C82" s="24"/>
      <c r="D82" s="19"/>
      <c r="E82" s="24"/>
      <c r="F82" s="19"/>
      <c r="G82" s="24"/>
      <c r="H82" s="19"/>
      <c r="I82" s="24"/>
      <c r="J82" s="19"/>
      <c r="K82" s="24"/>
      <c r="L82" s="19"/>
      <c r="M82" s="24"/>
      <c r="N82" s="19"/>
      <c r="O82" s="24"/>
      <c r="P82" s="19"/>
      <c r="Q82" s="24"/>
      <c r="R82" s="19"/>
      <c r="S82" s="24"/>
    </row>
    <row r="83" spans="2:19">
      <c r="B83" s="19"/>
      <c r="C83" s="24"/>
      <c r="D83" s="19"/>
      <c r="E83" s="24"/>
      <c r="F83" s="19"/>
      <c r="G83" s="24"/>
      <c r="H83" s="19"/>
      <c r="I83" s="24"/>
      <c r="J83" s="19"/>
      <c r="K83" s="24"/>
      <c r="L83" s="19"/>
      <c r="M83" s="24"/>
      <c r="N83" s="19"/>
      <c r="O83" s="24"/>
      <c r="P83" s="19"/>
      <c r="Q83" s="24"/>
      <c r="R83" s="19"/>
      <c r="S83" s="24"/>
    </row>
    <row r="84" spans="2:19">
      <c r="B84" s="19"/>
      <c r="C84" s="24"/>
      <c r="D84" s="19"/>
      <c r="E84" s="24"/>
      <c r="F84" s="19"/>
      <c r="G84" s="24"/>
      <c r="H84" s="19"/>
      <c r="I84" s="24"/>
      <c r="J84" s="19"/>
      <c r="K84" s="24"/>
      <c r="L84" s="19"/>
      <c r="M84" s="24"/>
      <c r="N84" s="19"/>
      <c r="O84" s="24"/>
      <c r="P84" s="19"/>
      <c r="Q84" s="24"/>
      <c r="R84" s="19"/>
      <c r="S84" s="24"/>
    </row>
    <row r="85" spans="2:19">
      <c r="B85" s="19"/>
      <c r="C85" s="24"/>
      <c r="D85" s="19"/>
      <c r="E85" s="24"/>
      <c r="F85" s="19"/>
      <c r="G85" s="24"/>
      <c r="H85" s="19"/>
      <c r="I85" s="24"/>
      <c r="J85" s="19"/>
      <c r="K85" s="24"/>
      <c r="L85" s="19"/>
      <c r="M85" s="24"/>
      <c r="N85" s="19"/>
      <c r="O85" s="24"/>
      <c r="P85" s="19"/>
      <c r="Q85" s="24"/>
      <c r="R85" s="19"/>
      <c r="S85" s="24"/>
    </row>
    <row r="86" spans="2:19">
      <c r="B86" s="19"/>
      <c r="C86" s="24"/>
      <c r="D86" s="19"/>
      <c r="E86" s="24"/>
      <c r="F86" s="19"/>
      <c r="G86" s="24"/>
      <c r="H86" s="19"/>
      <c r="I86" s="24"/>
      <c r="J86" s="19"/>
      <c r="K86" s="24"/>
      <c r="L86" s="19"/>
      <c r="M86" s="24"/>
      <c r="N86" s="19"/>
      <c r="O86" s="24"/>
      <c r="P86" s="19"/>
      <c r="Q86" s="24"/>
      <c r="R86" s="19"/>
      <c r="S86" s="24"/>
    </row>
    <row r="87" spans="2:19">
      <c r="B87" s="19"/>
      <c r="C87" s="24"/>
      <c r="D87" s="19"/>
      <c r="E87" s="24"/>
      <c r="F87" s="19"/>
      <c r="G87" s="24"/>
      <c r="H87" s="19"/>
      <c r="I87" s="24"/>
      <c r="J87" s="19"/>
      <c r="K87" s="24"/>
      <c r="L87" s="19"/>
      <c r="M87" s="24"/>
      <c r="N87" s="19"/>
      <c r="O87" s="24"/>
      <c r="P87" s="19"/>
      <c r="Q87" s="24"/>
      <c r="R87" s="19"/>
      <c r="S87" s="24"/>
    </row>
    <row r="88" spans="2:19">
      <c r="B88" s="19"/>
      <c r="C88" s="24"/>
      <c r="D88" s="19"/>
      <c r="E88" s="24"/>
      <c r="F88" s="19"/>
      <c r="G88" s="24"/>
      <c r="H88" s="19"/>
      <c r="I88" s="24"/>
      <c r="J88" s="19"/>
      <c r="K88" s="24"/>
      <c r="L88" s="19"/>
      <c r="M88" s="24"/>
      <c r="N88" s="19"/>
      <c r="O88" s="24"/>
      <c r="P88" s="19"/>
      <c r="Q88" s="24"/>
      <c r="R88" s="19"/>
      <c r="S88" s="24"/>
    </row>
    <row r="89" spans="2:19">
      <c r="B89" s="19"/>
      <c r="C89" s="24"/>
      <c r="D89" s="19"/>
      <c r="E89" s="24"/>
      <c r="F89" s="19"/>
      <c r="G89" s="24"/>
      <c r="H89" s="19"/>
      <c r="I89" s="24"/>
      <c r="J89" s="19"/>
      <c r="K89" s="24"/>
      <c r="L89" s="19"/>
      <c r="M89" s="24"/>
      <c r="N89" s="19"/>
      <c r="O89" s="24"/>
      <c r="P89" s="19"/>
      <c r="Q89" s="24"/>
      <c r="R89" s="19"/>
      <c r="S89" s="24"/>
    </row>
    <row r="90" spans="2:19">
      <c r="B90" s="19"/>
      <c r="C90" s="24"/>
      <c r="D90" s="19"/>
      <c r="E90" s="24"/>
      <c r="F90" s="19"/>
      <c r="G90" s="24"/>
      <c r="H90" s="19"/>
      <c r="I90" s="24"/>
      <c r="J90" s="19"/>
      <c r="K90" s="24"/>
      <c r="L90" s="19"/>
      <c r="M90" s="24"/>
      <c r="N90" s="19"/>
      <c r="O90" s="24"/>
      <c r="P90" s="19"/>
      <c r="Q90" s="24"/>
      <c r="R90" s="19"/>
      <c r="S90" s="24"/>
    </row>
    <row r="91" spans="2:19">
      <c r="B91" s="19"/>
      <c r="C91" s="24"/>
      <c r="D91" s="19"/>
      <c r="E91" s="24"/>
      <c r="F91" s="19"/>
      <c r="G91" s="24"/>
      <c r="H91" s="19"/>
      <c r="I91" s="24"/>
      <c r="J91" s="19"/>
      <c r="K91" s="24"/>
      <c r="L91" s="19"/>
      <c r="M91" s="24"/>
      <c r="N91" s="19"/>
      <c r="O91" s="24"/>
      <c r="P91" s="19"/>
      <c r="Q91" s="24"/>
      <c r="R91" s="19"/>
      <c r="S91" s="24"/>
    </row>
    <row r="92" spans="2:19">
      <c r="B92" s="19"/>
      <c r="C92" s="24"/>
      <c r="D92" s="19"/>
      <c r="E92" s="24"/>
      <c r="F92" s="19"/>
      <c r="G92" s="24"/>
      <c r="H92" s="19"/>
      <c r="I92" s="24"/>
      <c r="J92" s="19"/>
      <c r="K92" s="24"/>
      <c r="L92" s="19"/>
      <c r="M92" s="24"/>
      <c r="N92" s="19"/>
      <c r="O92" s="24"/>
      <c r="P92" s="19"/>
      <c r="Q92" s="24"/>
      <c r="R92" s="19"/>
      <c r="S92" s="24"/>
    </row>
    <row r="93" spans="2:19">
      <c r="B93" s="19"/>
      <c r="C93" s="24"/>
      <c r="D93" s="19"/>
      <c r="E93" s="24"/>
      <c r="F93" s="19"/>
      <c r="G93" s="24"/>
      <c r="H93" s="19"/>
      <c r="I93" s="24"/>
      <c r="J93" s="19"/>
      <c r="K93" s="24"/>
      <c r="L93" s="19"/>
      <c r="M93" s="24"/>
      <c r="N93" s="19"/>
      <c r="O93" s="24"/>
      <c r="P93" s="19"/>
      <c r="Q93" s="24"/>
      <c r="R93" s="19"/>
      <c r="S93" s="24"/>
    </row>
    <row r="94" spans="2:19">
      <c r="B94" s="19"/>
      <c r="C94" s="24"/>
      <c r="D94" s="19"/>
      <c r="E94" s="24"/>
      <c r="F94" s="19"/>
      <c r="G94" s="24"/>
      <c r="H94" s="19"/>
      <c r="I94" s="24"/>
      <c r="J94" s="19"/>
      <c r="K94" s="24"/>
      <c r="L94" s="19"/>
      <c r="M94" s="24"/>
      <c r="N94" s="19"/>
      <c r="O94" s="24"/>
      <c r="P94" s="19"/>
      <c r="Q94" s="24"/>
      <c r="R94" s="19"/>
      <c r="S94" s="24"/>
    </row>
    <row r="95" spans="2:19">
      <c r="B95" s="19"/>
      <c r="C95" s="24"/>
      <c r="D95" s="19"/>
      <c r="E95" s="24"/>
      <c r="F95" s="19"/>
      <c r="G95" s="24"/>
      <c r="H95" s="19"/>
      <c r="I95" s="24"/>
      <c r="J95" s="19"/>
      <c r="K95" s="24"/>
      <c r="L95" s="19"/>
      <c r="M95" s="24"/>
      <c r="N95" s="19"/>
      <c r="O95" s="24"/>
      <c r="P95" s="19"/>
      <c r="Q95" s="24"/>
      <c r="R95" s="19"/>
      <c r="S95" s="24"/>
    </row>
    <row r="96" spans="2:19">
      <c r="B96" s="19"/>
      <c r="C96" s="24"/>
      <c r="D96" s="19"/>
      <c r="E96" s="24"/>
      <c r="F96" s="19"/>
      <c r="G96" s="24"/>
      <c r="H96" s="19"/>
      <c r="I96" s="24"/>
      <c r="J96" s="19"/>
      <c r="K96" s="24"/>
      <c r="L96" s="19"/>
      <c r="M96" s="24"/>
      <c r="N96" s="19"/>
      <c r="O96" s="24"/>
      <c r="P96" s="19"/>
      <c r="Q96" s="24"/>
      <c r="R96" s="19"/>
      <c r="S96" s="24"/>
    </row>
    <row r="97" spans="2:19">
      <c r="B97" s="19"/>
      <c r="C97" s="24"/>
      <c r="D97" s="19"/>
      <c r="E97" s="24"/>
      <c r="F97" s="19"/>
      <c r="G97" s="24"/>
      <c r="H97" s="19"/>
      <c r="I97" s="24"/>
      <c r="J97" s="19"/>
      <c r="K97" s="24"/>
      <c r="L97" s="19"/>
      <c r="M97" s="24"/>
      <c r="N97" s="19"/>
      <c r="O97" s="24"/>
      <c r="P97" s="19"/>
      <c r="Q97" s="24"/>
      <c r="R97" s="19"/>
      <c r="S97" s="24"/>
    </row>
    <row r="98" spans="2:19">
      <c r="B98" s="19"/>
      <c r="C98" s="24"/>
      <c r="D98" s="19"/>
      <c r="E98" s="24"/>
      <c r="F98" s="19"/>
      <c r="G98" s="24"/>
      <c r="H98" s="19"/>
      <c r="I98" s="24"/>
      <c r="J98" s="19"/>
      <c r="K98" s="24"/>
      <c r="L98" s="19"/>
      <c r="M98" s="24"/>
      <c r="N98" s="19"/>
      <c r="O98" s="24"/>
      <c r="P98" s="19"/>
      <c r="Q98" s="24"/>
      <c r="R98" s="19"/>
      <c r="S98" s="24"/>
    </row>
    <row r="99" spans="2:19">
      <c r="B99" s="19"/>
      <c r="C99" s="24"/>
      <c r="D99" s="19"/>
      <c r="E99" s="24"/>
      <c r="F99" s="19"/>
      <c r="G99" s="24"/>
      <c r="H99" s="19"/>
      <c r="I99" s="24"/>
      <c r="J99" s="19"/>
      <c r="K99" s="24"/>
      <c r="L99" s="19"/>
      <c r="M99" s="24"/>
      <c r="N99" s="19"/>
      <c r="O99" s="24"/>
      <c r="P99" s="19"/>
      <c r="Q99" s="24"/>
      <c r="R99" s="19"/>
      <c r="S99" s="24"/>
    </row>
    <row r="100" spans="2:19">
      <c r="B100" s="19"/>
      <c r="C100" s="24"/>
      <c r="D100" s="19"/>
      <c r="E100" s="24"/>
      <c r="F100" s="19"/>
      <c r="G100" s="24"/>
      <c r="H100" s="19"/>
      <c r="I100" s="24"/>
      <c r="J100" s="19"/>
      <c r="K100" s="24"/>
      <c r="L100" s="19"/>
      <c r="M100" s="24"/>
      <c r="N100" s="19"/>
      <c r="O100" s="24"/>
      <c r="P100" s="19"/>
      <c r="Q100" s="24"/>
      <c r="R100" s="19"/>
      <c r="S100" s="24"/>
    </row>
    <row r="101" spans="2:19">
      <c r="B101" s="19"/>
      <c r="C101" s="24"/>
      <c r="D101" s="19"/>
      <c r="E101" s="24"/>
      <c r="F101" s="19"/>
      <c r="G101" s="24"/>
      <c r="H101" s="19"/>
      <c r="I101" s="24"/>
      <c r="J101" s="19"/>
      <c r="K101" s="24"/>
      <c r="L101" s="19"/>
      <c r="M101" s="24"/>
      <c r="N101" s="19"/>
      <c r="O101" s="24"/>
      <c r="P101" s="19"/>
      <c r="Q101" s="24"/>
      <c r="R101" s="19"/>
      <c r="S101" s="24"/>
    </row>
    <row r="102" spans="2:19">
      <c r="B102" s="19"/>
      <c r="C102" s="24"/>
      <c r="D102" s="19"/>
      <c r="E102" s="24"/>
      <c r="F102" s="19"/>
      <c r="G102" s="24"/>
      <c r="H102" s="19"/>
      <c r="I102" s="24"/>
      <c r="J102" s="19"/>
      <c r="K102" s="24"/>
      <c r="L102" s="19"/>
      <c r="M102" s="24"/>
      <c r="N102" s="19"/>
      <c r="O102" s="24"/>
      <c r="P102" s="19"/>
      <c r="Q102" s="24"/>
      <c r="R102" s="19"/>
      <c r="S102" s="24"/>
    </row>
    <row r="103" spans="2:19">
      <c r="B103" s="19"/>
      <c r="C103" s="24"/>
      <c r="D103" s="19"/>
      <c r="E103" s="24"/>
      <c r="F103" s="19"/>
      <c r="G103" s="24"/>
      <c r="H103" s="19"/>
      <c r="I103" s="24"/>
      <c r="J103" s="19"/>
      <c r="K103" s="24"/>
      <c r="L103" s="19"/>
      <c r="M103" s="24"/>
      <c r="N103" s="19"/>
      <c r="O103" s="24"/>
      <c r="P103" s="19"/>
      <c r="Q103" s="24"/>
      <c r="R103" s="19"/>
      <c r="S103" s="24"/>
    </row>
    <row r="104" spans="2:19">
      <c r="B104" s="19"/>
      <c r="C104" s="24"/>
      <c r="D104" s="19"/>
      <c r="E104" s="24"/>
      <c r="F104" s="19"/>
      <c r="G104" s="24"/>
      <c r="H104" s="19"/>
      <c r="I104" s="24"/>
      <c r="J104" s="19"/>
      <c r="K104" s="24"/>
      <c r="L104" s="19"/>
      <c r="M104" s="24"/>
      <c r="N104" s="19"/>
      <c r="O104" s="24"/>
      <c r="P104" s="19"/>
      <c r="Q104" s="24"/>
      <c r="R104" s="19"/>
      <c r="S104" s="24"/>
    </row>
    <row r="105" spans="2:19">
      <c r="B105" s="19"/>
      <c r="C105" s="24"/>
      <c r="D105" s="19"/>
      <c r="E105" s="24"/>
      <c r="F105" s="19"/>
      <c r="G105" s="24"/>
      <c r="H105" s="19"/>
      <c r="I105" s="24"/>
      <c r="J105" s="19"/>
      <c r="K105" s="24"/>
      <c r="L105" s="19"/>
      <c r="M105" s="24"/>
      <c r="N105" s="19"/>
      <c r="O105" s="24"/>
      <c r="P105" s="19"/>
      <c r="Q105" s="24"/>
      <c r="R105" s="19"/>
      <c r="S105" s="24"/>
    </row>
    <row r="106" spans="2:19">
      <c r="B106" s="19"/>
      <c r="C106" s="24"/>
      <c r="D106" s="19"/>
      <c r="E106" s="24"/>
      <c r="F106" s="19"/>
      <c r="G106" s="24"/>
      <c r="H106" s="19"/>
      <c r="I106" s="24"/>
      <c r="J106" s="19"/>
      <c r="K106" s="24"/>
      <c r="L106" s="19"/>
      <c r="M106" s="24"/>
      <c r="N106" s="19"/>
      <c r="O106" s="24"/>
      <c r="P106" s="19"/>
      <c r="Q106" s="24"/>
      <c r="R106" s="19"/>
      <c r="S106" s="24"/>
    </row>
    <row r="107" spans="2:19">
      <c r="B107" s="19"/>
      <c r="C107" s="24"/>
      <c r="D107" s="19"/>
      <c r="E107" s="24"/>
      <c r="F107" s="19"/>
      <c r="G107" s="24"/>
      <c r="H107" s="19"/>
      <c r="I107" s="24"/>
      <c r="J107" s="19"/>
      <c r="K107" s="24"/>
      <c r="L107" s="19"/>
      <c r="M107" s="24"/>
      <c r="N107" s="19"/>
      <c r="O107" s="24"/>
      <c r="P107" s="19"/>
      <c r="Q107" s="24"/>
      <c r="R107" s="19"/>
      <c r="S107" s="24"/>
    </row>
    <row r="108" spans="2:19">
      <c r="B108" s="19"/>
      <c r="C108" s="24"/>
      <c r="D108" s="19"/>
      <c r="E108" s="24"/>
      <c r="F108" s="19"/>
      <c r="G108" s="24"/>
      <c r="H108" s="19"/>
      <c r="I108" s="24"/>
      <c r="J108" s="19"/>
      <c r="K108" s="24"/>
      <c r="L108" s="19"/>
      <c r="M108" s="24"/>
      <c r="N108" s="19"/>
      <c r="O108" s="24"/>
      <c r="P108" s="19"/>
      <c r="Q108" s="24"/>
      <c r="R108" s="19"/>
      <c r="S108" s="24"/>
    </row>
    <row r="109" spans="2:19">
      <c r="B109" s="19"/>
      <c r="C109" s="24"/>
      <c r="D109" s="19"/>
      <c r="E109" s="24"/>
      <c r="F109" s="19"/>
      <c r="G109" s="24"/>
      <c r="H109" s="19"/>
      <c r="I109" s="24"/>
      <c r="J109" s="19"/>
      <c r="K109" s="24"/>
      <c r="L109" s="19"/>
      <c r="M109" s="24"/>
      <c r="N109" s="19"/>
      <c r="O109" s="24"/>
      <c r="P109" s="19"/>
      <c r="Q109" s="24"/>
      <c r="R109" s="19"/>
      <c r="S109" s="24"/>
    </row>
    <row r="110" spans="2:19">
      <c r="B110" s="19"/>
      <c r="C110" s="24"/>
      <c r="D110" s="19"/>
      <c r="E110" s="24"/>
      <c r="F110" s="19"/>
      <c r="G110" s="24"/>
      <c r="H110" s="19"/>
      <c r="I110" s="24"/>
      <c r="J110" s="19"/>
      <c r="K110" s="24"/>
      <c r="L110" s="19"/>
      <c r="M110" s="24"/>
      <c r="N110" s="19"/>
      <c r="O110" s="24"/>
      <c r="P110" s="19"/>
      <c r="Q110" s="24"/>
      <c r="R110" s="19"/>
      <c r="S110" s="24"/>
    </row>
    <row r="111" spans="2:19">
      <c r="B111" s="19"/>
      <c r="C111" s="24"/>
      <c r="D111" s="19"/>
      <c r="E111" s="24"/>
      <c r="F111" s="19"/>
      <c r="G111" s="24"/>
      <c r="H111" s="19"/>
      <c r="I111" s="24"/>
      <c r="J111" s="19"/>
      <c r="K111" s="24"/>
      <c r="L111" s="19"/>
      <c r="M111" s="24"/>
      <c r="N111" s="19"/>
      <c r="O111" s="24"/>
      <c r="P111" s="19"/>
      <c r="Q111" s="24"/>
      <c r="R111" s="19"/>
      <c r="S111" s="24"/>
    </row>
    <row r="112" spans="2:19">
      <c r="B112" s="19"/>
      <c r="C112" s="24"/>
      <c r="D112" s="19"/>
      <c r="E112" s="24"/>
      <c r="F112" s="19"/>
      <c r="G112" s="24"/>
      <c r="H112" s="19"/>
      <c r="I112" s="24"/>
      <c r="J112" s="19"/>
      <c r="K112" s="24"/>
      <c r="L112" s="19"/>
      <c r="M112" s="24"/>
      <c r="N112" s="19"/>
      <c r="O112" s="24"/>
      <c r="P112" s="19"/>
      <c r="Q112" s="24"/>
      <c r="R112" s="19"/>
      <c r="S112" s="24"/>
    </row>
    <row r="113" spans="2:19">
      <c r="B113" s="19"/>
      <c r="C113" s="24"/>
      <c r="D113" s="19"/>
      <c r="E113" s="24"/>
      <c r="F113" s="19"/>
      <c r="G113" s="24"/>
      <c r="H113" s="19"/>
      <c r="I113" s="24"/>
      <c r="J113" s="19"/>
      <c r="K113" s="24"/>
      <c r="L113" s="19"/>
      <c r="M113" s="24"/>
      <c r="N113" s="19"/>
      <c r="O113" s="24"/>
      <c r="P113" s="19"/>
      <c r="Q113" s="24"/>
      <c r="R113" s="19"/>
      <c r="S113" s="24"/>
    </row>
    <row r="114" spans="2:19">
      <c r="B114" s="19"/>
      <c r="C114" s="24"/>
      <c r="D114" s="19"/>
      <c r="E114" s="24"/>
      <c r="F114" s="19"/>
      <c r="G114" s="24"/>
      <c r="H114" s="19"/>
      <c r="I114" s="24"/>
      <c r="J114" s="19"/>
      <c r="K114" s="24"/>
      <c r="L114" s="19"/>
      <c r="M114" s="24"/>
      <c r="N114" s="19"/>
      <c r="O114" s="24"/>
      <c r="P114" s="19"/>
      <c r="Q114" s="24"/>
      <c r="R114" s="19"/>
      <c r="S114" s="24"/>
    </row>
    <row r="115" spans="2:19">
      <c r="B115" s="19"/>
      <c r="C115" s="24"/>
      <c r="D115" s="19"/>
      <c r="E115" s="24"/>
      <c r="F115" s="19"/>
      <c r="G115" s="24"/>
      <c r="H115" s="19"/>
      <c r="I115" s="24"/>
      <c r="J115" s="19"/>
      <c r="K115" s="24"/>
      <c r="L115" s="19"/>
      <c r="M115" s="24"/>
      <c r="N115" s="19"/>
      <c r="O115" s="24"/>
      <c r="P115" s="19"/>
      <c r="Q115" s="24"/>
      <c r="R115" s="19"/>
      <c r="S115" s="24"/>
    </row>
    <row r="116" spans="2:19">
      <c r="B116" s="19"/>
      <c r="C116" s="24"/>
      <c r="D116" s="19"/>
      <c r="E116" s="24"/>
      <c r="F116" s="19"/>
      <c r="G116" s="24"/>
      <c r="H116" s="19"/>
      <c r="I116" s="24"/>
      <c r="J116" s="19"/>
      <c r="K116" s="24"/>
      <c r="L116" s="19"/>
      <c r="M116" s="24"/>
      <c r="N116" s="19"/>
      <c r="O116" s="24"/>
      <c r="P116" s="19"/>
      <c r="Q116" s="24"/>
      <c r="R116" s="19"/>
      <c r="S116" s="24"/>
    </row>
    <row r="117" spans="2:19">
      <c r="B117" s="19"/>
      <c r="C117" s="24"/>
      <c r="D117" s="19"/>
      <c r="E117" s="24"/>
      <c r="F117" s="19"/>
      <c r="G117" s="24"/>
      <c r="H117" s="19"/>
      <c r="I117" s="24"/>
      <c r="J117" s="19"/>
      <c r="K117" s="24"/>
      <c r="L117" s="19"/>
      <c r="M117" s="24"/>
      <c r="N117" s="19"/>
      <c r="O117" s="24"/>
      <c r="P117" s="19"/>
      <c r="Q117" s="24"/>
      <c r="R117" s="19"/>
      <c r="S117" s="24"/>
    </row>
    <row r="118" spans="2:19">
      <c r="B118" s="19"/>
      <c r="C118" s="24"/>
      <c r="D118" s="19"/>
      <c r="E118" s="24"/>
      <c r="F118" s="19"/>
      <c r="G118" s="24"/>
      <c r="H118" s="19"/>
      <c r="I118" s="24"/>
      <c r="J118" s="19"/>
      <c r="K118" s="24"/>
      <c r="L118" s="19"/>
      <c r="M118" s="24"/>
      <c r="N118" s="19"/>
      <c r="O118" s="24"/>
      <c r="P118" s="19"/>
      <c r="Q118" s="24"/>
      <c r="R118" s="19"/>
      <c r="S118" s="24"/>
    </row>
    <row r="119" spans="2:19">
      <c r="B119" s="19"/>
      <c r="C119" s="24"/>
      <c r="D119" s="19"/>
      <c r="E119" s="24"/>
      <c r="F119" s="19"/>
      <c r="G119" s="24"/>
      <c r="H119" s="19"/>
      <c r="I119" s="24"/>
      <c r="J119" s="19"/>
      <c r="K119" s="24"/>
      <c r="L119" s="19"/>
      <c r="M119" s="24"/>
      <c r="N119" s="19"/>
      <c r="O119" s="24"/>
      <c r="P119" s="19"/>
      <c r="Q119" s="24"/>
      <c r="R119" s="19"/>
      <c r="S119" s="24"/>
    </row>
    <row r="120" spans="2:19">
      <c r="B120" s="19"/>
      <c r="C120" s="24"/>
      <c r="D120" s="19"/>
      <c r="E120" s="24"/>
      <c r="F120" s="19"/>
      <c r="G120" s="24"/>
      <c r="H120" s="19"/>
      <c r="I120" s="24"/>
      <c r="J120" s="19"/>
      <c r="K120" s="24"/>
      <c r="L120" s="19"/>
      <c r="M120" s="24"/>
      <c r="N120" s="19"/>
      <c r="O120" s="24"/>
      <c r="P120" s="19"/>
      <c r="Q120" s="24"/>
      <c r="R120" s="19"/>
      <c r="S120" s="24"/>
    </row>
    <row r="121" spans="2:19">
      <c r="B121" s="19"/>
      <c r="C121" s="24"/>
      <c r="D121" s="19"/>
      <c r="E121" s="24"/>
      <c r="F121" s="19"/>
      <c r="G121" s="24"/>
      <c r="H121" s="19"/>
      <c r="I121" s="24"/>
      <c r="J121" s="19"/>
      <c r="K121" s="24"/>
      <c r="L121" s="19"/>
      <c r="M121" s="24"/>
      <c r="N121" s="19"/>
      <c r="O121" s="24"/>
      <c r="P121" s="19"/>
      <c r="Q121" s="24"/>
      <c r="R121" s="19"/>
      <c r="S121" s="24"/>
    </row>
    <row r="122" spans="2:19">
      <c r="B122" s="19"/>
      <c r="C122" s="24"/>
      <c r="D122" s="19"/>
      <c r="E122" s="24"/>
      <c r="F122" s="19"/>
      <c r="G122" s="24"/>
      <c r="H122" s="19"/>
      <c r="I122" s="24"/>
      <c r="J122" s="19"/>
      <c r="K122" s="24"/>
      <c r="L122" s="19"/>
      <c r="M122" s="24"/>
      <c r="N122" s="19"/>
      <c r="O122" s="24"/>
      <c r="P122" s="19"/>
      <c r="Q122" s="24"/>
      <c r="R122" s="19"/>
      <c r="S122" s="24"/>
    </row>
    <row r="123" spans="2:19">
      <c r="B123" s="19"/>
      <c r="C123" s="24"/>
      <c r="D123" s="19"/>
      <c r="E123" s="24"/>
      <c r="F123" s="19"/>
      <c r="G123" s="24"/>
      <c r="H123" s="19"/>
      <c r="I123" s="24"/>
      <c r="J123" s="19"/>
      <c r="K123" s="24"/>
      <c r="L123" s="19"/>
      <c r="M123" s="24"/>
      <c r="N123" s="19"/>
      <c r="O123" s="24"/>
      <c r="P123" s="19"/>
      <c r="Q123" s="24"/>
      <c r="R123" s="19"/>
      <c r="S123" s="24"/>
    </row>
    <row r="124" spans="2:19">
      <c r="B124" s="19"/>
      <c r="C124" s="24"/>
      <c r="D124" s="19"/>
      <c r="E124" s="24"/>
      <c r="F124" s="19"/>
      <c r="G124" s="24"/>
      <c r="H124" s="19"/>
      <c r="I124" s="24"/>
      <c r="J124" s="19"/>
      <c r="K124" s="24"/>
      <c r="L124" s="19"/>
      <c r="M124" s="24"/>
      <c r="N124" s="19"/>
      <c r="O124" s="24"/>
      <c r="P124" s="19"/>
      <c r="Q124" s="24"/>
      <c r="R124" s="19"/>
      <c r="S124" s="24"/>
    </row>
    <row r="125" spans="2:19">
      <c r="B125" s="19"/>
      <c r="C125" s="24"/>
      <c r="D125" s="19"/>
      <c r="E125" s="24"/>
      <c r="F125" s="19"/>
      <c r="G125" s="24"/>
      <c r="H125" s="19"/>
      <c r="I125" s="24"/>
      <c r="J125" s="19"/>
      <c r="K125" s="24"/>
      <c r="L125" s="19"/>
      <c r="M125" s="24"/>
      <c r="N125" s="19"/>
      <c r="O125" s="24"/>
      <c r="P125" s="19"/>
      <c r="Q125" s="24"/>
      <c r="R125" s="19"/>
      <c r="S125" s="24"/>
    </row>
    <row r="126" spans="2:19">
      <c r="B126" s="19"/>
      <c r="C126" s="24"/>
      <c r="D126" s="19"/>
      <c r="E126" s="24"/>
      <c r="F126" s="19"/>
      <c r="G126" s="24"/>
      <c r="H126" s="19"/>
      <c r="I126" s="24"/>
      <c r="J126" s="19"/>
      <c r="K126" s="24"/>
      <c r="L126" s="19"/>
      <c r="M126" s="24"/>
      <c r="N126" s="19"/>
      <c r="O126" s="24"/>
      <c r="P126" s="19"/>
      <c r="Q126" s="24"/>
      <c r="R126" s="19"/>
      <c r="S126" s="24"/>
    </row>
    <row r="127" spans="2:19">
      <c r="B127" s="19"/>
      <c r="C127" s="24"/>
      <c r="D127" s="19"/>
      <c r="E127" s="24"/>
      <c r="F127" s="19"/>
      <c r="G127" s="24"/>
      <c r="H127" s="19"/>
      <c r="I127" s="24"/>
      <c r="J127" s="19"/>
      <c r="K127" s="24"/>
      <c r="L127" s="19"/>
      <c r="M127" s="24"/>
      <c r="N127" s="19"/>
      <c r="O127" s="24"/>
      <c r="P127" s="19"/>
      <c r="Q127" s="24"/>
      <c r="R127" s="19"/>
      <c r="S127" s="24"/>
    </row>
    <row r="128" spans="2:19">
      <c r="B128" s="19"/>
      <c r="C128" s="24"/>
      <c r="D128" s="19"/>
      <c r="E128" s="24"/>
      <c r="F128" s="19"/>
      <c r="G128" s="24"/>
      <c r="H128" s="19"/>
      <c r="I128" s="24"/>
      <c r="J128" s="19"/>
      <c r="K128" s="24"/>
      <c r="L128" s="19"/>
      <c r="M128" s="24"/>
      <c r="N128" s="19"/>
      <c r="O128" s="24"/>
      <c r="P128" s="19"/>
      <c r="Q128" s="24"/>
      <c r="R128" s="19"/>
      <c r="S128" s="24"/>
    </row>
    <row r="129" spans="2:19">
      <c r="B129" s="19"/>
      <c r="C129" s="24"/>
      <c r="D129" s="19"/>
      <c r="E129" s="24"/>
      <c r="F129" s="19"/>
      <c r="G129" s="24"/>
      <c r="H129" s="19"/>
      <c r="I129" s="24"/>
      <c r="J129" s="19"/>
      <c r="K129" s="24"/>
      <c r="L129" s="19"/>
      <c r="M129" s="24"/>
      <c r="N129" s="19"/>
      <c r="O129" s="24"/>
      <c r="P129" s="19"/>
      <c r="Q129" s="24"/>
      <c r="R129" s="19"/>
      <c r="S129" s="24"/>
    </row>
    <row r="130" spans="2:19">
      <c r="B130" s="19"/>
      <c r="C130" s="24"/>
      <c r="D130" s="19"/>
      <c r="E130" s="24"/>
      <c r="F130" s="19"/>
      <c r="G130" s="24"/>
      <c r="H130" s="19"/>
      <c r="I130" s="24"/>
      <c r="J130" s="19"/>
      <c r="K130" s="24"/>
      <c r="L130" s="19"/>
      <c r="M130" s="24"/>
      <c r="N130" s="19"/>
      <c r="O130" s="24"/>
      <c r="P130" s="19"/>
      <c r="Q130" s="24"/>
      <c r="R130" s="19"/>
      <c r="S130" s="24"/>
    </row>
    <row r="131" spans="2:19">
      <c r="B131" s="19"/>
      <c r="C131" s="24"/>
      <c r="D131" s="19"/>
      <c r="E131" s="24"/>
      <c r="F131" s="19"/>
      <c r="G131" s="24"/>
      <c r="H131" s="19"/>
      <c r="I131" s="24"/>
      <c r="J131" s="19"/>
      <c r="K131" s="24"/>
      <c r="L131" s="19"/>
      <c r="M131" s="24"/>
      <c r="N131" s="19"/>
      <c r="O131" s="24"/>
      <c r="P131" s="19"/>
      <c r="Q131" s="24"/>
      <c r="R131" s="19"/>
      <c r="S131" s="24"/>
    </row>
    <row r="132" spans="2:19">
      <c r="B132" s="19"/>
      <c r="C132" s="24"/>
      <c r="D132" s="19"/>
      <c r="E132" s="24"/>
      <c r="F132" s="19"/>
      <c r="G132" s="24"/>
      <c r="H132" s="19"/>
      <c r="I132" s="24"/>
      <c r="J132" s="19"/>
      <c r="K132" s="24"/>
      <c r="L132" s="19"/>
      <c r="M132" s="24"/>
      <c r="N132" s="19"/>
      <c r="O132" s="24"/>
      <c r="P132" s="19"/>
      <c r="Q132" s="24"/>
      <c r="R132" s="19"/>
      <c r="S132" s="24"/>
    </row>
    <row r="133" spans="2:19">
      <c r="B133" s="19"/>
      <c r="C133" s="24"/>
      <c r="D133" s="19"/>
      <c r="E133" s="24"/>
      <c r="F133" s="19"/>
      <c r="G133" s="24"/>
      <c r="H133" s="19"/>
      <c r="I133" s="24"/>
      <c r="J133" s="19"/>
      <c r="K133" s="24"/>
      <c r="L133" s="19"/>
      <c r="M133" s="24"/>
      <c r="N133" s="19"/>
      <c r="O133" s="24"/>
      <c r="P133" s="19"/>
      <c r="Q133" s="24"/>
      <c r="R133" s="19"/>
      <c r="S133" s="24"/>
    </row>
    <row r="134" spans="2:19">
      <c r="B134" s="19"/>
      <c r="C134" s="24"/>
      <c r="D134" s="19"/>
      <c r="E134" s="24"/>
      <c r="F134" s="19"/>
      <c r="G134" s="24"/>
      <c r="H134" s="19"/>
      <c r="I134" s="24"/>
      <c r="J134" s="19"/>
      <c r="K134" s="24"/>
      <c r="L134" s="19"/>
      <c r="M134" s="24"/>
      <c r="N134" s="19"/>
      <c r="O134" s="24"/>
      <c r="P134" s="19"/>
      <c r="Q134" s="24"/>
      <c r="R134" s="19"/>
      <c r="S134" s="24"/>
    </row>
    <row r="135" spans="2:19">
      <c r="B135" s="19"/>
      <c r="C135" s="24"/>
      <c r="D135" s="19"/>
      <c r="E135" s="24"/>
      <c r="F135" s="19"/>
      <c r="G135" s="24"/>
      <c r="H135" s="19"/>
      <c r="I135" s="24"/>
      <c r="J135" s="19"/>
      <c r="K135" s="24"/>
      <c r="L135" s="19"/>
      <c r="M135" s="24"/>
      <c r="N135" s="19"/>
      <c r="O135" s="24"/>
      <c r="P135" s="19"/>
      <c r="Q135" s="24"/>
      <c r="R135" s="19"/>
      <c r="S135" s="24"/>
    </row>
    <row r="136" spans="2:19">
      <c r="B136" s="19"/>
      <c r="C136" s="24"/>
      <c r="D136" s="19"/>
      <c r="E136" s="24"/>
      <c r="F136" s="19"/>
      <c r="G136" s="24"/>
      <c r="H136" s="19"/>
      <c r="I136" s="24"/>
      <c r="J136" s="19"/>
      <c r="K136" s="24"/>
      <c r="L136" s="19"/>
      <c r="M136" s="24"/>
      <c r="N136" s="19"/>
      <c r="O136" s="24"/>
      <c r="P136" s="19"/>
      <c r="Q136" s="24"/>
      <c r="R136" s="19"/>
      <c r="S136" s="24"/>
    </row>
    <row r="137" spans="2:19">
      <c r="B137" s="19"/>
      <c r="C137" s="24"/>
      <c r="D137" s="19"/>
      <c r="E137" s="24"/>
      <c r="F137" s="19"/>
      <c r="G137" s="24"/>
      <c r="H137" s="19"/>
      <c r="I137" s="24"/>
      <c r="J137" s="19"/>
      <c r="K137" s="24"/>
      <c r="L137" s="19"/>
      <c r="M137" s="24"/>
      <c r="N137" s="19"/>
      <c r="O137" s="24"/>
      <c r="P137" s="19"/>
      <c r="Q137" s="24"/>
      <c r="R137" s="19"/>
      <c r="S137" s="24"/>
    </row>
    <row r="138" spans="2:19">
      <c r="B138" s="19"/>
      <c r="C138" s="24"/>
      <c r="D138" s="19"/>
      <c r="E138" s="24"/>
      <c r="F138" s="19"/>
      <c r="G138" s="24"/>
      <c r="H138" s="19"/>
      <c r="I138" s="24"/>
      <c r="J138" s="19"/>
      <c r="K138" s="24"/>
      <c r="L138" s="19"/>
      <c r="M138" s="24"/>
      <c r="N138" s="19"/>
      <c r="O138" s="24"/>
      <c r="P138" s="19"/>
      <c r="Q138" s="24"/>
      <c r="R138" s="19"/>
      <c r="S138" s="24"/>
    </row>
    <row r="139" spans="2:19">
      <c r="B139" s="19"/>
      <c r="C139" s="24"/>
      <c r="D139" s="19"/>
      <c r="E139" s="24"/>
      <c r="F139" s="19"/>
      <c r="G139" s="24"/>
      <c r="H139" s="19"/>
      <c r="I139" s="24"/>
      <c r="J139" s="19"/>
      <c r="K139" s="24"/>
      <c r="L139" s="19"/>
      <c r="M139" s="24"/>
      <c r="N139" s="19"/>
      <c r="O139" s="24"/>
      <c r="P139" s="19"/>
      <c r="Q139" s="24"/>
      <c r="R139" s="19"/>
      <c r="S139" s="24"/>
    </row>
    <row r="140" spans="2:19">
      <c r="B140" s="19"/>
      <c r="C140" s="24"/>
      <c r="D140" s="19"/>
      <c r="E140" s="24"/>
      <c r="F140" s="19"/>
      <c r="G140" s="24"/>
      <c r="H140" s="19"/>
      <c r="I140" s="24"/>
      <c r="J140" s="19"/>
      <c r="K140" s="24"/>
      <c r="L140" s="19"/>
      <c r="M140" s="24"/>
      <c r="N140" s="19"/>
      <c r="O140" s="24"/>
      <c r="P140" s="19"/>
      <c r="Q140" s="24"/>
      <c r="R140" s="19"/>
      <c r="S140" s="24"/>
    </row>
    <row r="141" spans="2:19">
      <c r="B141" s="19"/>
      <c r="C141" s="24"/>
      <c r="D141" s="19"/>
      <c r="E141" s="24"/>
      <c r="F141" s="19"/>
      <c r="G141" s="24"/>
      <c r="H141" s="19"/>
      <c r="I141" s="24"/>
      <c r="J141" s="19"/>
      <c r="K141" s="24"/>
      <c r="L141" s="19"/>
      <c r="M141" s="24"/>
      <c r="N141" s="19"/>
      <c r="O141" s="24"/>
      <c r="P141" s="19"/>
      <c r="Q141" s="24"/>
      <c r="R141" s="19"/>
      <c r="S141" s="24"/>
    </row>
    <row r="142" spans="2:19">
      <c r="B142" s="19"/>
      <c r="C142" s="24"/>
      <c r="D142" s="19"/>
      <c r="E142" s="24"/>
      <c r="F142" s="19"/>
      <c r="G142" s="24"/>
      <c r="H142" s="19"/>
      <c r="I142" s="24"/>
      <c r="J142" s="19"/>
      <c r="K142" s="24"/>
      <c r="L142" s="19"/>
      <c r="M142" s="24"/>
      <c r="N142" s="19"/>
      <c r="O142" s="24"/>
      <c r="P142" s="19"/>
      <c r="Q142" s="24"/>
      <c r="R142" s="19"/>
      <c r="S142" s="24"/>
    </row>
    <row r="143" spans="2:19">
      <c r="B143" s="19"/>
      <c r="C143" s="24"/>
      <c r="D143" s="19"/>
      <c r="E143" s="24"/>
      <c r="F143" s="19"/>
      <c r="G143" s="24"/>
      <c r="H143" s="19"/>
      <c r="I143" s="24"/>
      <c r="J143" s="19"/>
      <c r="K143" s="24"/>
      <c r="L143" s="19"/>
      <c r="M143" s="24"/>
      <c r="N143" s="19"/>
      <c r="O143" s="24"/>
      <c r="P143" s="19"/>
      <c r="Q143" s="24"/>
      <c r="R143" s="19"/>
      <c r="S143" s="24"/>
    </row>
    <row r="144" spans="2:19">
      <c r="B144" s="19"/>
      <c r="C144" s="24"/>
      <c r="D144" s="19"/>
      <c r="E144" s="24"/>
      <c r="F144" s="19"/>
      <c r="G144" s="24"/>
      <c r="H144" s="19"/>
      <c r="I144" s="24"/>
      <c r="J144" s="19"/>
      <c r="K144" s="24"/>
      <c r="L144" s="19"/>
      <c r="M144" s="24"/>
      <c r="N144" s="19"/>
      <c r="O144" s="24"/>
      <c r="P144" s="19"/>
      <c r="Q144" s="24"/>
      <c r="R144" s="19"/>
      <c r="S144" s="24"/>
    </row>
    <row r="145" spans="2:19">
      <c r="B145" s="19"/>
      <c r="C145" s="24"/>
      <c r="D145" s="19"/>
      <c r="E145" s="24"/>
      <c r="F145" s="19"/>
      <c r="G145" s="24"/>
      <c r="H145" s="19"/>
      <c r="I145" s="24"/>
      <c r="J145" s="19"/>
      <c r="K145" s="24"/>
      <c r="L145" s="19"/>
      <c r="M145" s="24"/>
      <c r="N145" s="19"/>
      <c r="O145" s="24"/>
      <c r="P145" s="19"/>
      <c r="Q145" s="24"/>
      <c r="R145" s="19"/>
      <c r="S145" s="24"/>
    </row>
    <row r="146" spans="2:19">
      <c r="B146" s="19"/>
      <c r="C146" s="24"/>
      <c r="D146" s="19"/>
      <c r="E146" s="24"/>
      <c r="F146" s="19"/>
      <c r="G146" s="24"/>
      <c r="H146" s="19"/>
      <c r="I146" s="24"/>
      <c r="J146" s="19"/>
      <c r="K146" s="24"/>
      <c r="L146" s="19"/>
      <c r="M146" s="24"/>
      <c r="N146" s="19"/>
      <c r="O146" s="24"/>
      <c r="P146" s="19"/>
      <c r="Q146" s="24"/>
      <c r="R146" s="19"/>
      <c r="S146" s="24"/>
    </row>
    <row r="147" spans="2:19">
      <c r="B147" s="19"/>
      <c r="C147" s="24"/>
      <c r="D147" s="19"/>
      <c r="E147" s="24"/>
      <c r="F147" s="19"/>
      <c r="G147" s="24"/>
      <c r="H147" s="19"/>
      <c r="I147" s="24"/>
      <c r="J147" s="19"/>
      <c r="K147" s="24"/>
      <c r="L147" s="19"/>
      <c r="M147" s="24"/>
      <c r="N147" s="19"/>
      <c r="O147" s="24"/>
      <c r="P147" s="19"/>
      <c r="Q147" s="24"/>
      <c r="R147" s="19"/>
      <c r="S147" s="24"/>
    </row>
    <row r="148" spans="2:19">
      <c r="B148" s="19"/>
      <c r="C148" s="24"/>
      <c r="D148" s="19"/>
      <c r="E148" s="24"/>
      <c r="F148" s="19"/>
      <c r="G148" s="24"/>
      <c r="H148" s="19"/>
      <c r="I148" s="24"/>
      <c r="J148" s="19"/>
      <c r="K148" s="24"/>
      <c r="L148" s="19"/>
      <c r="M148" s="24"/>
      <c r="N148" s="19"/>
      <c r="O148" s="24"/>
      <c r="P148" s="19"/>
      <c r="Q148" s="24"/>
      <c r="R148" s="19"/>
      <c r="S148" s="24"/>
    </row>
    <row r="149" spans="2:19">
      <c r="B149" s="19"/>
      <c r="C149" s="24"/>
      <c r="D149" s="19"/>
      <c r="E149" s="24"/>
      <c r="F149" s="19"/>
      <c r="G149" s="24"/>
      <c r="H149" s="19"/>
      <c r="I149" s="24"/>
      <c r="J149" s="19"/>
      <c r="K149" s="24"/>
      <c r="L149" s="19"/>
      <c r="M149" s="24"/>
      <c r="N149" s="19"/>
      <c r="O149" s="24"/>
      <c r="P149" s="19"/>
      <c r="Q149" s="24"/>
      <c r="R149" s="19"/>
      <c r="S149" s="24"/>
    </row>
    <row r="150" spans="2:19">
      <c r="B150" s="19"/>
      <c r="C150" s="24"/>
      <c r="D150" s="19"/>
      <c r="E150" s="24"/>
      <c r="F150" s="19"/>
      <c r="G150" s="24"/>
      <c r="H150" s="19"/>
      <c r="I150" s="24"/>
      <c r="J150" s="19"/>
      <c r="K150" s="24"/>
      <c r="L150" s="19"/>
      <c r="M150" s="24"/>
      <c r="N150" s="19"/>
      <c r="O150" s="24"/>
      <c r="P150" s="19"/>
      <c r="Q150" s="24"/>
      <c r="R150" s="19"/>
      <c r="S150" s="24"/>
    </row>
    <row r="151" spans="2:19">
      <c r="B151" s="19"/>
      <c r="C151" s="24"/>
      <c r="D151" s="19"/>
      <c r="E151" s="24"/>
      <c r="F151" s="19"/>
      <c r="G151" s="24"/>
      <c r="H151" s="19"/>
      <c r="I151" s="24"/>
      <c r="J151" s="19"/>
      <c r="K151" s="24"/>
      <c r="L151" s="19"/>
      <c r="M151" s="24"/>
      <c r="N151" s="19"/>
      <c r="O151" s="24"/>
      <c r="P151" s="19"/>
      <c r="Q151" s="24"/>
      <c r="R151" s="19"/>
      <c r="S151" s="24"/>
    </row>
    <row r="152" spans="2:19">
      <c r="B152" s="19"/>
      <c r="C152" s="24"/>
      <c r="D152" s="19"/>
      <c r="E152" s="24"/>
      <c r="F152" s="19"/>
      <c r="G152" s="24"/>
      <c r="H152" s="19"/>
      <c r="I152" s="24"/>
      <c r="J152" s="19"/>
      <c r="K152" s="24"/>
      <c r="L152" s="19"/>
      <c r="M152" s="24"/>
      <c r="N152" s="19"/>
      <c r="O152" s="24"/>
      <c r="P152" s="19"/>
      <c r="Q152" s="24"/>
      <c r="R152" s="19"/>
      <c r="S152" s="24"/>
    </row>
    <row r="153" spans="2:19">
      <c r="B153" s="19"/>
      <c r="C153" s="24"/>
      <c r="D153" s="19"/>
      <c r="E153" s="24"/>
      <c r="F153" s="19"/>
      <c r="G153" s="24"/>
      <c r="H153" s="19"/>
      <c r="I153" s="24"/>
      <c r="J153" s="19"/>
      <c r="K153" s="24"/>
      <c r="L153" s="19"/>
      <c r="M153" s="24"/>
      <c r="N153" s="19"/>
      <c r="O153" s="24"/>
      <c r="P153" s="19"/>
      <c r="Q153" s="24"/>
      <c r="R153" s="19"/>
      <c r="S153" s="24"/>
    </row>
    <row r="154" spans="2:19">
      <c r="B154" s="19"/>
      <c r="C154" s="24"/>
      <c r="D154" s="19"/>
      <c r="E154" s="24"/>
      <c r="F154" s="19"/>
      <c r="G154" s="24"/>
      <c r="H154" s="19"/>
      <c r="I154" s="24"/>
      <c r="J154" s="19"/>
      <c r="K154" s="24"/>
      <c r="L154" s="19"/>
      <c r="M154" s="24"/>
      <c r="N154" s="19"/>
      <c r="O154" s="24"/>
      <c r="P154" s="19"/>
      <c r="Q154" s="24"/>
      <c r="R154" s="19"/>
      <c r="S154" s="24"/>
    </row>
    <row r="155" spans="2:19">
      <c r="B155" s="19"/>
      <c r="C155" s="24"/>
      <c r="D155" s="19"/>
      <c r="E155" s="24"/>
      <c r="F155" s="19"/>
      <c r="G155" s="24"/>
      <c r="H155" s="19"/>
      <c r="I155" s="24"/>
      <c r="J155" s="19"/>
      <c r="K155" s="24"/>
      <c r="L155" s="19"/>
      <c r="M155" s="24"/>
      <c r="N155" s="19"/>
      <c r="O155" s="24"/>
      <c r="P155" s="19"/>
      <c r="Q155" s="24"/>
      <c r="R155" s="19"/>
      <c r="S155" s="24"/>
    </row>
    <row r="156" spans="2:19">
      <c r="B156" s="19"/>
      <c r="C156" s="24"/>
      <c r="D156" s="19"/>
      <c r="E156" s="24"/>
      <c r="F156" s="19"/>
      <c r="G156" s="24"/>
      <c r="H156" s="19"/>
      <c r="I156" s="24"/>
      <c r="J156" s="19"/>
      <c r="K156" s="24"/>
      <c r="L156" s="19"/>
      <c r="M156" s="24"/>
      <c r="N156" s="19"/>
      <c r="O156" s="24"/>
      <c r="P156" s="19"/>
      <c r="Q156" s="24"/>
      <c r="R156" s="19"/>
      <c r="S156" s="24"/>
    </row>
    <row r="157" spans="2:19">
      <c r="B157" s="19"/>
      <c r="C157" s="24"/>
      <c r="D157" s="19"/>
      <c r="E157" s="24"/>
      <c r="F157" s="19"/>
      <c r="G157" s="24"/>
      <c r="H157" s="19"/>
      <c r="I157" s="24"/>
      <c r="J157" s="19"/>
      <c r="K157" s="24"/>
      <c r="L157" s="19"/>
      <c r="M157" s="24"/>
      <c r="N157" s="19"/>
      <c r="O157" s="24"/>
      <c r="P157" s="19"/>
      <c r="Q157" s="24"/>
      <c r="R157" s="19"/>
      <c r="S157" s="24"/>
    </row>
    <row r="158" spans="2:19">
      <c r="B158" s="19"/>
      <c r="C158" s="24"/>
      <c r="D158" s="19"/>
      <c r="E158" s="24"/>
      <c r="F158" s="19"/>
      <c r="G158" s="24"/>
      <c r="H158" s="19"/>
      <c r="I158" s="24"/>
      <c r="J158" s="19"/>
      <c r="K158" s="24"/>
      <c r="L158" s="19"/>
      <c r="M158" s="24"/>
      <c r="N158" s="19"/>
      <c r="O158" s="24"/>
      <c r="P158" s="19"/>
      <c r="Q158" s="24"/>
      <c r="R158" s="19"/>
      <c r="S158" s="24"/>
    </row>
    <row r="159" spans="2:19">
      <c r="B159" s="19"/>
      <c r="C159" s="24"/>
      <c r="D159" s="19"/>
      <c r="E159" s="24"/>
      <c r="F159" s="19"/>
      <c r="G159" s="24"/>
      <c r="H159" s="19"/>
      <c r="I159" s="24"/>
      <c r="J159" s="19"/>
      <c r="K159" s="24"/>
      <c r="L159" s="19"/>
      <c r="M159" s="24"/>
      <c r="N159" s="19"/>
      <c r="O159" s="24"/>
      <c r="P159" s="19"/>
      <c r="Q159" s="24"/>
      <c r="R159" s="19"/>
      <c r="S159" s="24"/>
    </row>
    <row r="160" spans="2:19">
      <c r="B160" s="19"/>
      <c r="C160" s="24"/>
      <c r="D160" s="19"/>
      <c r="E160" s="24"/>
      <c r="F160" s="19"/>
      <c r="G160" s="24"/>
      <c r="H160" s="19"/>
      <c r="I160" s="24"/>
      <c r="J160" s="19"/>
      <c r="K160" s="24"/>
      <c r="L160" s="19"/>
      <c r="M160" s="24"/>
      <c r="N160" s="19"/>
      <c r="O160" s="24"/>
      <c r="P160" s="19"/>
      <c r="Q160" s="24"/>
      <c r="R160" s="19"/>
      <c r="S160" s="24"/>
    </row>
    <row r="161" spans="2:19">
      <c r="B161" s="19"/>
      <c r="C161" s="24"/>
      <c r="D161" s="19"/>
      <c r="E161" s="24"/>
      <c r="F161" s="19"/>
      <c r="G161" s="24"/>
      <c r="H161" s="19"/>
      <c r="I161" s="24"/>
      <c r="J161" s="19"/>
      <c r="K161" s="24"/>
      <c r="L161" s="19"/>
      <c r="M161" s="24"/>
      <c r="N161" s="19"/>
      <c r="O161" s="24"/>
      <c r="P161" s="19"/>
      <c r="Q161" s="24"/>
      <c r="R161" s="19"/>
      <c r="S161" s="24"/>
    </row>
    <row r="162" spans="2:19">
      <c r="B162" s="19"/>
      <c r="C162" s="24"/>
      <c r="D162" s="19"/>
      <c r="E162" s="24"/>
      <c r="F162" s="19"/>
      <c r="G162" s="24"/>
      <c r="H162" s="19"/>
      <c r="I162" s="24"/>
      <c r="J162" s="19"/>
      <c r="K162" s="24"/>
      <c r="L162" s="19"/>
      <c r="M162" s="24"/>
      <c r="N162" s="19"/>
      <c r="O162" s="24"/>
      <c r="P162" s="19"/>
      <c r="Q162" s="24"/>
      <c r="R162" s="19"/>
      <c r="S162" s="24"/>
    </row>
    <row r="163" spans="2:19">
      <c r="B163" s="19"/>
      <c r="C163" s="24"/>
      <c r="D163" s="19"/>
      <c r="E163" s="24"/>
      <c r="F163" s="19"/>
      <c r="G163" s="24"/>
      <c r="H163" s="19"/>
      <c r="I163" s="24"/>
      <c r="J163" s="19"/>
      <c r="K163" s="24"/>
      <c r="L163" s="19"/>
      <c r="M163" s="24"/>
      <c r="N163" s="19"/>
      <c r="O163" s="24"/>
      <c r="P163" s="19"/>
      <c r="Q163" s="24"/>
      <c r="R163" s="19"/>
      <c r="S163" s="24"/>
    </row>
    <row r="164" spans="2:19">
      <c r="B164" s="19"/>
      <c r="C164" s="24"/>
      <c r="D164" s="19"/>
      <c r="E164" s="24"/>
      <c r="F164" s="19"/>
      <c r="G164" s="24"/>
      <c r="H164" s="19"/>
      <c r="I164" s="24"/>
      <c r="J164" s="19"/>
      <c r="K164" s="24"/>
      <c r="L164" s="19"/>
      <c r="M164" s="24"/>
      <c r="N164" s="19"/>
      <c r="O164" s="24"/>
      <c r="P164" s="19"/>
      <c r="Q164" s="24"/>
      <c r="R164" s="19"/>
      <c r="S164" s="24"/>
    </row>
    <row r="165" spans="2:19">
      <c r="B165" s="19"/>
      <c r="C165" s="24"/>
      <c r="D165" s="19"/>
      <c r="E165" s="24"/>
      <c r="F165" s="19"/>
      <c r="G165" s="24"/>
      <c r="H165" s="19"/>
      <c r="I165" s="24"/>
      <c r="J165" s="19"/>
      <c r="K165" s="24"/>
      <c r="L165" s="19"/>
      <c r="M165" s="24"/>
      <c r="N165" s="19"/>
      <c r="O165" s="24"/>
      <c r="P165" s="19"/>
      <c r="Q165" s="24"/>
      <c r="R165" s="19"/>
      <c r="S165" s="24"/>
    </row>
    <row r="166" spans="2:19">
      <c r="B166" s="19"/>
      <c r="C166" s="24"/>
      <c r="D166" s="19"/>
      <c r="E166" s="24"/>
      <c r="F166" s="19"/>
      <c r="G166" s="24"/>
      <c r="H166" s="19"/>
      <c r="I166" s="24"/>
      <c r="J166" s="19"/>
      <c r="K166" s="24"/>
      <c r="L166" s="19"/>
      <c r="M166" s="24"/>
      <c r="N166" s="19"/>
      <c r="O166" s="24"/>
      <c r="P166" s="19"/>
      <c r="Q166" s="24"/>
      <c r="R166" s="19"/>
      <c r="S166" s="24"/>
    </row>
    <row r="167" spans="2:19">
      <c r="B167" s="19"/>
      <c r="C167" s="24"/>
      <c r="D167" s="19"/>
      <c r="E167" s="24"/>
      <c r="F167" s="19"/>
      <c r="G167" s="24"/>
      <c r="H167" s="19"/>
      <c r="I167" s="24"/>
      <c r="J167" s="19"/>
      <c r="K167" s="24"/>
      <c r="L167" s="19"/>
      <c r="M167" s="24"/>
      <c r="N167" s="19"/>
      <c r="O167" s="24"/>
      <c r="P167" s="19"/>
      <c r="Q167" s="24"/>
      <c r="R167" s="19"/>
      <c r="S167" s="24"/>
    </row>
    <row r="168" spans="2:19">
      <c r="B168" s="19"/>
      <c r="C168" s="24"/>
      <c r="D168" s="19"/>
      <c r="E168" s="24"/>
      <c r="F168" s="19"/>
      <c r="G168" s="24"/>
      <c r="H168" s="19"/>
      <c r="I168" s="24"/>
      <c r="J168" s="19"/>
      <c r="K168" s="24"/>
      <c r="L168" s="19"/>
      <c r="M168" s="24"/>
      <c r="N168" s="19"/>
      <c r="O168" s="24"/>
      <c r="P168" s="19"/>
      <c r="Q168" s="24"/>
      <c r="R168" s="19"/>
      <c r="S168" s="24"/>
    </row>
    <row r="169" spans="2:19">
      <c r="B169" s="19"/>
      <c r="C169" s="24"/>
      <c r="D169" s="19"/>
      <c r="E169" s="24"/>
      <c r="F169" s="19"/>
      <c r="G169" s="24"/>
      <c r="H169" s="19"/>
      <c r="I169" s="24"/>
      <c r="J169" s="19"/>
      <c r="K169" s="24"/>
      <c r="L169" s="19"/>
      <c r="M169" s="24"/>
      <c r="N169" s="19"/>
      <c r="O169" s="24"/>
      <c r="P169" s="19"/>
      <c r="Q169" s="24"/>
      <c r="R169" s="19"/>
      <c r="S169" s="24"/>
    </row>
    <row r="170" spans="2:19">
      <c r="B170" s="19"/>
      <c r="C170" s="24"/>
      <c r="D170" s="19"/>
      <c r="E170" s="24"/>
      <c r="F170" s="19"/>
      <c r="G170" s="24"/>
      <c r="H170" s="19"/>
      <c r="I170" s="24"/>
      <c r="J170" s="19"/>
      <c r="K170" s="24"/>
      <c r="L170" s="19"/>
      <c r="M170" s="24"/>
      <c r="N170" s="19"/>
      <c r="O170" s="24"/>
      <c r="P170" s="19"/>
      <c r="Q170" s="24"/>
      <c r="R170" s="19"/>
      <c r="S170" s="24"/>
    </row>
    <row r="171" spans="2:19">
      <c r="B171" s="19"/>
      <c r="C171" s="24"/>
      <c r="D171" s="19"/>
      <c r="E171" s="24"/>
      <c r="F171" s="19"/>
      <c r="G171" s="24"/>
      <c r="H171" s="19"/>
      <c r="I171" s="24"/>
      <c r="J171" s="19"/>
      <c r="K171" s="24"/>
      <c r="L171" s="19"/>
      <c r="M171" s="24"/>
      <c r="N171" s="19"/>
      <c r="O171" s="24"/>
      <c r="P171" s="19"/>
      <c r="Q171" s="24"/>
      <c r="R171" s="19"/>
      <c r="S171" s="24"/>
    </row>
    <row r="172" spans="2:19">
      <c r="B172" s="19"/>
      <c r="C172" s="24"/>
      <c r="D172" s="19"/>
      <c r="E172" s="24"/>
      <c r="F172" s="19"/>
      <c r="G172" s="24"/>
      <c r="H172" s="19"/>
      <c r="I172" s="24"/>
      <c r="J172" s="19"/>
      <c r="K172" s="24"/>
      <c r="L172" s="19"/>
      <c r="M172" s="24"/>
      <c r="N172" s="19"/>
      <c r="O172" s="24"/>
      <c r="P172" s="19"/>
      <c r="Q172" s="24"/>
      <c r="R172" s="19"/>
      <c r="S172" s="24"/>
    </row>
    <row r="173" spans="2:19">
      <c r="B173" s="19"/>
      <c r="C173" s="24"/>
      <c r="D173" s="19"/>
      <c r="E173" s="24"/>
      <c r="F173" s="19"/>
      <c r="G173" s="24"/>
      <c r="H173" s="19"/>
      <c r="I173" s="24"/>
      <c r="J173" s="19"/>
      <c r="K173" s="24"/>
      <c r="L173" s="19"/>
      <c r="M173" s="24"/>
      <c r="N173" s="19"/>
      <c r="O173" s="24"/>
      <c r="P173" s="19"/>
      <c r="Q173" s="24"/>
      <c r="R173" s="19"/>
      <c r="S173" s="24"/>
    </row>
    <row r="174" spans="2:19">
      <c r="B174" s="19"/>
      <c r="C174" s="24"/>
      <c r="D174" s="19"/>
      <c r="E174" s="24"/>
      <c r="F174" s="19"/>
      <c r="G174" s="24"/>
      <c r="H174" s="19"/>
      <c r="I174" s="24"/>
      <c r="J174" s="19"/>
      <c r="K174" s="24"/>
      <c r="L174" s="19"/>
      <c r="M174" s="24"/>
      <c r="N174" s="19"/>
      <c r="O174" s="24"/>
      <c r="P174" s="19"/>
      <c r="Q174" s="24"/>
      <c r="R174" s="19"/>
      <c r="S174" s="24"/>
    </row>
    <row r="175" spans="2:19">
      <c r="B175" s="19"/>
      <c r="C175" s="24"/>
      <c r="D175" s="19"/>
      <c r="E175" s="24"/>
      <c r="F175" s="19"/>
      <c r="G175" s="24"/>
      <c r="H175" s="19"/>
      <c r="I175" s="24"/>
      <c r="J175" s="19"/>
      <c r="K175" s="24"/>
      <c r="L175" s="19"/>
      <c r="M175" s="24"/>
      <c r="N175" s="19"/>
      <c r="O175" s="24"/>
      <c r="P175" s="19"/>
      <c r="Q175" s="24"/>
      <c r="R175" s="19"/>
      <c r="S175" s="24"/>
    </row>
    <row r="176" spans="2:19">
      <c r="B176" s="19"/>
      <c r="C176" s="24"/>
      <c r="D176" s="19"/>
      <c r="E176" s="24"/>
      <c r="F176" s="19"/>
      <c r="G176" s="24"/>
      <c r="H176" s="19"/>
      <c r="I176" s="24"/>
      <c r="J176" s="19"/>
      <c r="K176" s="24"/>
      <c r="L176" s="19"/>
      <c r="M176" s="24"/>
      <c r="N176" s="19"/>
      <c r="O176" s="24"/>
      <c r="P176" s="19"/>
      <c r="Q176" s="24"/>
      <c r="R176" s="19"/>
      <c r="S176" s="24"/>
    </row>
    <row r="177" spans="2:19">
      <c r="B177" s="19"/>
      <c r="C177" s="24"/>
      <c r="D177" s="19"/>
      <c r="E177" s="24"/>
      <c r="F177" s="19"/>
      <c r="G177" s="24"/>
      <c r="H177" s="19"/>
      <c r="I177" s="24"/>
      <c r="J177" s="19"/>
      <c r="K177" s="24"/>
      <c r="L177" s="19"/>
      <c r="M177" s="24"/>
      <c r="N177" s="19"/>
      <c r="O177" s="24"/>
      <c r="P177" s="19"/>
      <c r="Q177" s="24"/>
      <c r="R177" s="19"/>
      <c r="S177" s="24"/>
    </row>
    <row r="178" spans="2:19">
      <c r="B178" s="19"/>
      <c r="C178" s="24"/>
      <c r="D178" s="19"/>
      <c r="E178" s="24"/>
      <c r="F178" s="19"/>
      <c r="G178" s="24"/>
      <c r="H178" s="19"/>
      <c r="I178" s="24"/>
      <c r="J178" s="19"/>
      <c r="K178" s="24"/>
      <c r="L178" s="19"/>
      <c r="M178" s="24"/>
      <c r="N178" s="19"/>
      <c r="O178" s="24"/>
      <c r="P178" s="19"/>
      <c r="Q178" s="24"/>
      <c r="R178" s="19"/>
      <c r="S178" s="24"/>
    </row>
  </sheetData>
  <mergeCells count="29">
    <mergeCell ref="T8:U10"/>
    <mergeCell ref="L9:M10"/>
    <mergeCell ref="N9:O9"/>
    <mergeCell ref="A1:Y1"/>
    <mergeCell ref="A2:Y3"/>
    <mergeCell ref="S4:Y4"/>
    <mergeCell ref="S5:Y5"/>
    <mergeCell ref="A6:S6"/>
    <mergeCell ref="A7:A12"/>
    <mergeCell ref="B7:E7"/>
    <mergeCell ref="F7:I7"/>
    <mergeCell ref="J7:U7"/>
    <mergeCell ref="V7:X7"/>
    <mergeCell ref="A50:Y50"/>
    <mergeCell ref="P9:Q9"/>
    <mergeCell ref="R9:S9"/>
    <mergeCell ref="V9:V10"/>
    <mergeCell ref="W9:W10"/>
    <mergeCell ref="X9:X10"/>
    <mergeCell ref="N10:O10"/>
    <mergeCell ref="P10:Q10"/>
    <mergeCell ref="R10:S10"/>
    <mergeCell ref="Y7:Y12"/>
    <mergeCell ref="B8:C10"/>
    <mergeCell ref="D8:E10"/>
    <mergeCell ref="F8:G10"/>
    <mergeCell ref="H8:I10"/>
    <mergeCell ref="J8:K10"/>
    <mergeCell ref="L8:S8"/>
  </mergeCells>
  <printOptions horizontalCentered="1"/>
  <pageMargins left="0" right="0" top="0.56000000000000005" bottom="0" header="0" footer="0"/>
  <pageSetup paperSize="9" scale="52" fitToWidth="0" orientation="landscape" r:id="rId1"/>
  <headerFooter>
    <oddHeader>&amp;Rสิ่งที่ส่งมาด้วย 1
แบบฟอร์ม ง001 (สรุป) 
หน้า &amp;P/&amp;N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34E4C-1784-47E5-A5AD-C55E6251CEA2}">
  <sheetPr>
    <tabColor theme="9" tint="0.59999389629810485"/>
    <pageSetUpPr fitToPage="1"/>
  </sheetPr>
  <dimension ref="A1:Y194"/>
  <sheetViews>
    <sheetView zoomScale="70" zoomScaleNormal="70" zoomScaleSheetLayoutView="80" zoomScalePageLayoutView="70" workbookViewId="0">
      <pane ySplit="12" topLeftCell="A50" activePane="bottomLeft" state="frozen"/>
      <selection activeCell="G17" sqref="G17"/>
      <selection pane="bottomLeft" activeCell="G17" sqref="G17"/>
    </sheetView>
  </sheetViews>
  <sheetFormatPr defaultRowHeight="21"/>
  <cols>
    <col min="1" max="1" width="61.28515625" style="24" customWidth="1"/>
    <col min="2" max="2" width="8" style="251" customWidth="1"/>
    <col min="3" max="3" width="14.85546875" style="416" customWidth="1"/>
    <col min="4" max="4" width="8" style="251" customWidth="1"/>
    <col min="5" max="5" width="13.5703125" style="45" customWidth="1"/>
    <col min="6" max="6" width="8.7109375" style="251" customWidth="1"/>
    <col min="7" max="7" width="14.42578125" style="417" customWidth="1"/>
    <col min="8" max="8" width="7.7109375" style="251" bestFit="1" customWidth="1"/>
    <col min="9" max="9" width="13.5703125" style="417" bestFit="1" customWidth="1"/>
    <col min="10" max="10" width="8.28515625" style="251" customWidth="1"/>
    <col min="11" max="11" width="13.5703125" style="417" customWidth="1"/>
    <col min="12" max="12" width="7.85546875" style="251" customWidth="1"/>
    <col min="13" max="13" width="13.85546875" style="45" bestFit="1" customWidth="1"/>
    <col min="14" max="14" width="8.140625" style="251" bestFit="1" customWidth="1"/>
    <col min="15" max="15" width="13.85546875" style="45" bestFit="1" customWidth="1"/>
    <col min="16" max="16" width="6.5703125" style="251" customWidth="1"/>
    <col min="17" max="17" width="9.140625" style="45" customWidth="1"/>
    <col min="18" max="18" width="8.85546875" style="251" customWidth="1"/>
    <col min="19" max="19" width="13.85546875" style="45" bestFit="1" customWidth="1"/>
    <col min="20" max="20" width="13.85546875" style="418" bestFit="1" customWidth="1"/>
    <col min="21" max="21" width="11.42578125" style="306" customWidth="1"/>
    <col min="22" max="24" width="8.42578125" style="24" hidden="1" customWidth="1"/>
    <col min="25" max="25" width="19" style="333" customWidth="1"/>
    <col min="26" max="267" width="9.140625" style="24"/>
    <col min="268" max="268" width="45.85546875" style="24" customWidth="1"/>
    <col min="269" max="276" width="10.5703125" style="24" customWidth="1"/>
    <col min="277" max="277" width="9.7109375" style="24" customWidth="1"/>
    <col min="278" max="278" width="8.42578125" style="24" bestFit="1" customWidth="1"/>
    <col min="279" max="279" width="9.140625" style="24" bestFit="1" customWidth="1"/>
    <col min="280" max="280" width="10.7109375" style="24" customWidth="1"/>
    <col min="281" max="281" width="31.7109375" style="24" customWidth="1"/>
    <col min="282" max="523" width="9.140625" style="24"/>
    <col min="524" max="524" width="45.85546875" style="24" customWidth="1"/>
    <col min="525" max="532" width="10.5703125" style="24" customWidth="1"/>
    <col min="533" max="533" width="9.7109375" style="24" customWidth="1"/>
    <col min="534" max="534" width="8.42578125" style="24" bestFit="1" customWidth="1"/>
    <col min="535" max="535" width="9.140625" style="24" bestFit="1" customWidth="1"/>
    <col min="536" max="536" width="10.7109375" style="24" customWidth="1"/>
    <col min="537" max="537" width="31.7109375" style="24" customWidth="1"/>
    <col min="538" max="779" width="9.140625" style="24"/>
    <col min="780" max="780" width="45.85546875" style="24" customWidth="1"/>
    <col min="781" max="788" width="10.5703125" style="24" customWidth="1"/>
    <col min="789" max="789" width="9.7109375" style="24" customWidth="1"/>
    <col min="790" max="790" width="8.42578125" style="24" bestFit="1" customWidth="1"/>
    <col min="791" max="791" width="9.140625" style="24" bestFit="1" customWidth="1"/>
    <col min="792" max="792" width="10.7109375" style="24" customWidth="1"/>
    <col min="793" max="793" width="31.7109375" style="24" customWidth="1"/>
    <col min="794" max="1035" width="9.140625" style="24"/>
    <col min="1036" max="1036" width="45.85546875" style="24" customWidth="1"/>
    <col min="1037" max="1044" width="10.5703125" style="24" customWidth="1"/>
    <col min="1045" max="1045" width="9.7109375" style="24" customWidth="1"/>
    <col min="1046" max="1046" width="8.42578125" style="24" bestFit="1" customWidth="1"/>
    <col min="1047" max="1047" width="9.140625" style="24" bestFit="1" customWidth="1"/>
    <col min="1048" max="1048" width="10.7109375" style="24" customWidth="1"/>
    <col min="1049" max="1049" width="31.7109375" style="24" customWidth="1"/>
    <col min="1050" max="1291" width="9.140625" style="24"/>
    <col min="1292" max="1292" width="45.85546875" style="24" customWidth="1"/>
    <col min="1293" max="1300" width="10.5703125" style="24" customWidth="1"/>
    <col min="1301" max="1301" width="9.7109375" style="24" customWidth="1"/>
    <col min="1302" max="1302" width="8.42578125" style="24" bestFit="1" customWidth="1"/>
    <col min="1303" max="1303" width="9.140625" style="24" bestFit="1" customWidth="1"/>
    <col min="1304" max="1304" width="10.7109375" style="24" customWidth="1"/>
    <col min="1305" max="1305" width="31.7109375" style="24" customWidth="1"/>
    <col min="1306" max="1547" width="9.140625" style="24"/>
    <col min="1548" max="1548" width="45.85546875" style="24" customWidth="1"/>
    <col min="1549" max="1556" width="10.5703125" style="24" customWidth="1"/>
    <col min="1557" max="1557" width="9.7109375" style="24" customWidth="1"/>
    <col min="1558" max="1558" width="8.42578125" style="24" bestFit="1" customWidth="1"/>
    <col min="1559" max="1559" width="9.140625" style="24" bestFit="1" customWidth="1"/>
    <col min="1560" max="1560" width="10.7109375" style="24" customWidth="1"/>
    <col min="1561" max="1561" width="31.7109375" style="24" customWidth="1"/>
    <col min="1562" max="1803" width="9.140625" style="24"/>
    <col min="1804" max="1804" width="45.85546875" style="24" customWidth="1"/>
    <col min="1805" max="1812" width="10.5703125" style="24" customWidth="1"/>
    <col min="1813" max="1813" width="9.7109375" style="24" customWidth="1"/>
    <col min="1814" max="1814" width="8.42578125" style="24" bestFit="1" customWidth="1"/>
    <col min="1815" max="1815" width="9.140625" style="24" bestFit="1" customWidth="1"/>
    <col min="1816" max="1816" width="10.7109375" style="24" customWidth="1"/>
    <col min="1817" max="1817" width="31.7109375" style="24" customWidth="1"/>
    <col min="1818" max="2059" width="9.140625" style="24"/>
    <col min="2060" max="2060" width="45.85546875" style="24" customWidth="1"/>
    <col min="2061" max="2068" width="10.5703125" style="24" customWidth="1"/>
    <col min="2069" max="2069" width="9.7109375" style="24" customWidth="1"/>
    <col min="2070" max="2070" width="8.42578125" style="24" bestFit="1" customWidth="1"/>
    <col min="2071" max="2071" width="9.140625" style="24" bestFit="1" customWidth="1"/>
    <col min="2072" max="2072" width="10.7109375" style="24" customWidth="1"/>
    <col min="2073" max="2073" width="31.7109375" style="24" customWidth="1"/>
    <col min="2074" max="2315" width="9.140625" style="24"/>
    <col min="2316" max="2316" width="45.85546875" style="24" customWidth="1"/>
    <col min="2317" max="2324" width="10.5703125" style="24" customWidth="1"/>
    <col min="2325" max="2325" width="9.7109375" style="24" customWidth="1"/>
    <col min="2326" max="2326" width="8.42578125" style="24" bestFit="1" customWidth="1"/>
    <col min="2327" max="2327" width="9.140625" style="24" bestFit="1" customWidth="1"/>
    <col min="2328" max="2328" width="10.7109375" style="24" customWidth="1"/>
    <col min="2329" max="2329" width="31.7109375" style="24" customWidth="1"/>
    <col min="2330" max="2571" width="9.140625" style="24"/>
    <col min="2572" max="2572" width="45.85546875" style="24" customWidth="1"/>
    <col min="2573" max="2580" width="10.5703125" style="24" customWidth="1"/>
    <col min="2581" max="2581" width="9.7109375" style="24" customWidth="1"/>
    <col min="2582" max="2582" width="8.42578125" style="24" bestFit="1" customWidth="1"/>
    <col min="2583" max="2583" width="9.140625" style="24" bestFit="1" customWidth="1"/>
    <col min="2584" max="2584" width="10.7109375" style="24" customWidth="1"/>
    <col min="2585" max="2585" width="31.7109375" style="24" customWidth="1"/>
    <col min="2586" max="2827" width="9.140625" style="24"/>
    <col min="2828" max="2828" width="45.85546875" style="24" customWidth="1"/>
    <col min="2829" max="2836" width="10.5703125" style="24" customWidth="1"/>
    <col min="2837" max="2837" width="9.7109375" style="24" customWidth="1"/>
    <col min="2838" max="2838" width="8.42578125" style="24" bestFit="1" customWidth="1"/>
    <col min="2839" max="2839" width="9.140625" style="24" bestFit="1" customWidth="1"/>
    <col min="2840" max="2840" width="10.7109375" style="24" customWidth="1"/>
    <col min="2841" max="2841" width="31.7109375" style="24" customWidth="1"/>
    <col min="2842" max="3083" width="9.140625" style="24"/>
    <col min="3084" max="3084" width="45.85546875" style="24" customWidth="1"/>
    <col min="3085" max="3092" width="10.5703125" style="24" customWidth="1"/>
    <col min="3093" max="3093" width="9.7109375" style="24" customWidth="1"/>
    <col min="3094" max="3094" width="8.42578125" style="24" bestFit="1" customWidth="1"/>
    <col min="3095" max="3095" width="9.140625" style="24" bestFit="1" customWidth="1"/>
    <col min="3096" max="3096" width="10.7109375" style="24" customWidth="1"/>
    <col min="3097" max="3097" width="31.7109375" style="24" customWidth="1"/>
    <col min="3098" max="3339" width="9.140625" style="24"/>
    <col min="3340" max="3340" width="45.85546875" style="24" customWidth="1"/>
    <col min="3341" max="3348" width="10.5703125" style="24" customWidth="1"/>
    <col min="3349" max="3349" width="9.7109375" style="24" customWidth="1"/>
    <col min="3350" max="3350" width="8.42578125" style="24" bestFit="1" customWidth="1"/>
    <col min="3351" max="3351" width="9.140625" style="24" bestFit="1" customWidth="1"/>
    <col min="3352" max="3352" width="10.7109375" style="24" customWidth="1"/>
    <col min="3353" max="3353" width="31.7109375" style="24" customWidth="1"/>
    <col min="3354" max="3595" width="9.140625" style="24"/>
    <col min="3596" max="3596" width="45.85546875" style="24" customWidth="1"/>
    <col min="3597" max="3604" width="10.5703125" style="24" customWidth="1"/>
    <col min="3605" max="3605" width="9.7109375" style="24" customWidth="1"/>
    <col min="3606" max="3606" width="8.42578125" style="24" bestFit="1" customWidth="1"/>
    <col min="3607" max="3607" width="9.140625" style="24" bestFit="1" customWidth="1"/>
    <col min="3608" max="3608" width="10.7109375" style="24" customWidth="1"/>
    <col min="3609" max="3609" width="31.7109375" style="24" customWidth="1"/>
    <col min="3610" max="3851" width="9.140625" style="24"/>
    <col min="3852" max="3852" width="45.85546875" style="24" customWidth="1"/>
    <col min="3853" max="3860" width="10.5703125" style="24" customWidth="1"/>
    <col min="3861" max="3861" width="9.7109375" style="24" customWidth="1"/>
    <col min="3862" max="3862" width="8.42578125" style="24" bestFit="1" customWidth="1"/>
    <col min="3863" max="3863" width="9.140625" style="24" bestFit="1" customWidth="1"/>
    <col min="3864" max="3864" width="10.7109375" style="24" customWidth="1"/>
    <col min="3865" max="3865" width="31.7109375" style="24" customWidth="1"/>
    <col min="3866" max="4107" width="9.140625" style="24"/>
    <col min="4108" max="4108" width="45.85546875" style="24" customWidth="1"/>
    <col min="4109" max="4116" width="10.5703125" style="24" customWidth="1"/>
    <col min="4117" max="4117" width="9.7109375" style="24" customWidth="1"/>
    <col min="4118" max="4118" width="8.42578125" style="24" bestFit="1" customWidth="1"/>
    <col min="4119" max="4119" width="9.140625" style="24" bestFit="1" customWidth="1"/>
    <col min="4120" max="4120" width="10.7109375" style="24" customWidth="1"/>
    <col min="4121" max="4121" width="31.7109375" style="24" customWidth="1"/>
    <col min="4122" max="4363" width="9.140625" style="24"/>
    <col min="4364" max="4364" width="45.85546875" style="24" customWidth="1"/>
    <col min="4365" max="4372" width="10.5703125" style="24" customWidth="1"/>
    <col min="4373" max="4373" width="9.7109375" style="24" customWidth="1"/>
    <col min="4374" max="4374" width="8.42578125" style="24" bestFit="1" customWidth="1"/>
    <col min="4375" max="4375" width="9.140625" style="24" bestFit="1" customWidth="1"/>
    <col min="4376" max="4376" width="10.7109375" style="24" customWidth="1"/>
    <col min="4377" max="4377" width="31.7109375" style="24" customWidth="1"/>
    <col min="4378" max="4619" width="9.140625" style="24"/>
    <col min="4620" max="4620" width="45.85546875" style="24" customWidth="1"/>
    <col min="4621" max="4628" width="10.5703125" style="24" customWidth="1"/>
    <col min="4629" max="4629" width="9.7109375" style="24" customWidth="1"/>
    <col min="4630" max="4630" width="8.42578125" style="24" bestFit="1" customWidth="1"/>
    <col min="4631" max="4631" width="9.140625" style="24" bestFit="1" customWidth="1"/>
    <col min="4632" max="4632" width="10.7109375" style="24" customWidth="1"/>
    <col min="4633" max="4633" width="31.7109375" style="24" customWidth="1"/>
    <col min="4634" max="4875" width="9.140625" style="24"/>
    <col min="4876" max="4876" width="45.85546875" style="24" customWidth="1"/>
    <col min="4877" max="4884" width="10.5703125" style="24" customWidth="1"/>
    <col min="4885" max="4885" width="9.7109375" style="24" customWidth="1"/>
    <col min="4886" max="4886" width="8.42578125" style="24" bestFit="1" customWidth="1"/>
    <col min="4887" max="4887" width="9.140625" style="24" bestFit="1" customWidth="1"/>
    <col min="4888" max="4888" width="10.7109375" style="24" customWidth="1"/>
    <col min="4889" max="4889" width="31.7109375" style="24" customWidth="1"/>
    <col min="4890" max="5131" width="9.140625" style="24"/>
    <col min="5132" max="5132" width="45.85546875" style="24" customWidth="1"/>
    <col min="5133" max="5140" width="10.5703125" style="24" customWidth="1"/>
    <col min="5141" max="5141" width="9.7109375" style="24" customWidth="1"/>
    <col min="5142" max="5142" width="8.42578125" style="24" bestFit="1" customWidth="1"/>
    <col min="5143" max="5143" width="9.140625" style="24" bestFit="1" customWidth="1"/>
    <col min="5144" max="5144" width="10.7109375" style="24" customWidth="1"/>
    <col min="5145" max="5145" width="31.7109375" style="24" customWidth="1"/>
    <col min="5146" max="5387" width="9.140625" style="24"/>
    <col min="5388" max="5388" width="45.85546875" style="24" customWidth="1"/>
    <col min="5389" max="5396" width="10.5703125" style="24" customWidth="1"/>
    <col min="5397" max="5397" width="9.7109375" style="24" customWidth="1"/>
    <col min="5398" max="5398" width="8.42578125" style="24" bestFit="1" customWidth="1"/>
    <col min="5399" max="5399" width="9.140625" style="24" bestFit="1" customWidth="1"/>
    <col min="5400" max="5400" width="10.7109375" style="24" customWidth="1"/>
    <col min="5401" max="5401" width="31.7109375" style="24" customWidth="1"/>
    <col min="5402" max="5643" width="9.140625" style="24"/>
    <col min="5644" max="5644" width="45.85546875" style="24" customWidth="1"/>
    <col min="5645" max="5652" width="10.5703125" style="24" customWidth="1"/>
    <col min="5653" max="5653" width="9.7109375" style="24" customWidth="1"/>
    <col min="5654" max="5654" width="8.42578125" style="24" bestFit="1" customWidth="1"/>
    <col min="5655" max="5655" width="9.140625" style="24" bestFit="1" customWidth="1"/>
    <col min="5656" max="5656" width="10.7109375" style="24" customWidth="1"/>
    <col min="5657" max="5657" width="31.7109375" style="24" customWidth="1"/>
    <col min="5658" max="5899" width="9.140625" style="24"/>
    <col min="5900" max="5900" width="45.85546875" style="24" customWidth="1"/>
    <col min="5901" max="5908" width="10.5703125" style="24" customWidth="1"/>
    <col min="5909" max="5909" width="9.7109375" style="24" customWidth="1"/>
    <col min="5910" max="5910" width="8.42578125" style="24" bestFit="1" customWidth="1"/>
    <col min="5911" max="5911" width="9.140625" style="24" bestFit="1" customWidth="1"/>
    <col min="5912" max="5912" width="10.7109375" style="24" customWidth="1"/>
    <col min="5913" max="5913" width="31.7109375" style="24" customWidth="1"/>
    <col min="5914" max="6155" width="9.140625" style="24"/>
    <col min="6156" max="6156" width="45.85546875" style="24" customWidth="1"/>
    <col min="6157" max="6164" width="10.5703125" style="24" customWidth="1"/>
    <col min="6165" max="6165" width="9.7109375" style="24" customWidth="1"/>
    <col min="6166" max="6166" width="8.42578125" style="24" bestFit="1" customWidth="1"/>
    <col min="6167" max="6167" width="9.140625" style="24" bestFit="1" customWidth="1"/>
    <col min="6168" max="6168" width="10.7109375" style="24" customWidth="1"/>
    <col min="6169" max="6169" width="31.7109375" style="24" customWidth="1"/>
    <col min="6170" max="6411" width="9.140625" style="24"/>
    <col min="6412" max="6412" width="45.85546875" style="24" customWidth="1"/>
    <col min="6413" max="6420" width="10.5703125" style="24" customWidth="1"/>
    <col min="6421" max="6421" width="9.7109375" style="24" customWidth="1"/>
    <col min="6422" max="6422" width="8.42578125" style="24" bestFit="1" customWidth="1"/>
    <col min="6423" max="6423" width="9.140625" style="24" bestFit="1" customWidth="1"/>
    <col min="6424" max="6424" width="10.7109375" style="24" customWidth="1"/>
    <col min="6425" max="6425" width="31.7109375" style="24" customWidth="1"/>
    <col min="6426" max="6667" width="9.140625" style="24"/>
    <col min="6668" max="6668" width="45.85546875" style="24" customWidth="1"/>
    <col min="6669" max="6676" width="10.5703125" style="24" customWidth="1"/>
    <col min="6677" max="6677" width="9.7109375" style="24" customWidth="1"/>
    <col min="6678" max="6678" width="8.42578125" style="24" bestFit="1" customWidth="1"/>
    <col min="6679" max="6679" width="9.140625" style="24" bestFit="1" customWidth="1"/>
    <col min="6680" max="6680" width="10.7109375" style="24" customWidth="1"/>
    <col min="6681" max="6681" width="31.7109375" style="24" customWidth="1"/>
    <col min="6682" max="6923" width="9.140625" style="24"/>
    <col min="6924" max="6924" width="45.85546875" style="24" customWidth="1"/>
    <col min="6925" max="6932" width="10.5703125" style="24" customWidth="1"/>
    <col min="6933" max="6933" width="9.7109375" style="24" customWidth="1"/>
    <col min="6934" max="6934" width="8.42578125" style="24" bestFit="1" customWidth="1"/>
    <col min="6935" max="6935" width="9.140625" style="24" bestFit="1" customWidth="1"/>
    <col min="6936" max="6936" width="10.7109375" style="24" customWidth="1"/>
    <col min="6937" max="6937" width="31.7109375" style="24" customWidth="1"/>
    <col min="6938" max="7179" width="9.140625" style="24"/>
    <col min="7180" max="7180" width="45.85546875" style="24" customWidth="1"/>
    <col min="7181" max="7188" width="10.5703125" style="24" customWidth="1"/>
    <col min="7189" max="7189" width="9.7109375" style="24" customWidth="1"/>
    <col min="7190" max="7190" width="8.42578125" style="24" bestFit="1" customWidth="1"/>
    <col min="7191" max="7191" width="9.140625" style="24" bestFit="1" customWidth="1"/>
    <col min="7192" max="7192" width="10.7109375" style="24" customWidth="1"/>
    <col min="7193" max="7193" width="31.7109375" style="24" customWidth="1"/>
    <col min="7194" max="7435" width="9.140625" style="24"/>
    <col min="7436" max="7436" width="45.85546875" style="24" customWidth="1"/>
    <col min="7437" max="7444" width="10.5703125" style="24" customWidth="1"/>
    <col min="7445" max="7445" width="9.7109375" style="24" customWidth="1"/>
    <col min="7446" max="7446" width="8.42578125" style="24" bestFit="1" customWidth="1"/>
    <col min="7447" max="7447" width="9.140625" style="24" bestFit="1" customWidth="1"/>
    <col min="7448" max="7448" width="10.7109375" style="24" customWidth="1"/>
    <col min="7449" max="7449" width="31.7109375" style="24" customWidth="1"/>
    <col min="7450" max="7691" width="9.140625" style="24"/>
    <col min="7692" max="7692" width="45.85546875" style="24" customWidth="1"/>
    <col min="7693" max="7700" width="10.5703125" style="24" customWidth="1"/>
    <col min="7701" max="7701" width="9.7109375" style="24" customWidth="1"/>
    <col min="7702" max="7702" width="8.42578125" style="24" bestFit="1" customWidth="1"/>
    <col min="7703" max="7703" width="9.140625" style="24" bestFit="1" customWidth="1"/>
    <col min="7704" max="7704" width="10.7109375" style="24" customWidth="1"/>
    <col min="7705" max="7705" width="31.7109375" style="24" customWidth="1"/>
    <col min="7706" max="7947" width="9.140625" style="24"/>
    <col min="7948" max="7948" width="45.85546875" style="24" customWidth="1"/>
    <col min="7949" max="7956" width="10.5703125" style="24" customWidth="1"/>
    <col min="7957" max="7957" width="9.7109375" style="24" customWidth="1"/>
    <col min="7958" max="7958" width="8.42578125" style="24" bestFit="1" customWidth="1"/>
    <col min="7959" max="7959" width="9.140625" style="24" bestFit="1" customWidth="1"/>
    <col min="7960" max="7960" width="10.7109375" style="24" customWidth="1"/>
    <col min="7961" max="7961" width="31.7109375" style="24" customWidth="1"/>
    <col min="7962" max="8203" width="9.140625" style="24"/>
    <col min="8204" max="8204" width="45.85546875" style="24" customWidth="1"/>
    <col min="8205" max="8212" width="10.5703125" style="24" customWidth="1"/>
    <col min="8213" max="8213" width="9.7109375" style="24" customWidth="1"/>
    <col min="8214" max="8214" width="8.42578125" style="24" bestFit="1" customWidth="1"/>
    <col min="8215" max="8215" width="9.140625" style="24" bestFit="1" customWidth="1"/>
    <col min="8216" max="8216" width="10.7109375" style="24" customWidth="1"/>
    <col min="8217" max="8217" width="31.7109375" style="24" customWidth="1"/>
    <col min="8218" max="8459" width="9.140625" style="24"/>
    <col min="8460" max="8460" width="45.85546875" style="24" customWidth="1"/>
    <col min="8461" max="8468" width="10.5703125" style="24" customWidth="1"/>
    <col min="8469" max="8469" width="9.7109375" style="24" customWidth="1"/>
    <col min="8470" max="8470" width="8.42578125" style="24" bestFit="1" customWidth="1"/>
    <col min="8471" max="8471" width="9.140625" style="24" bestFit="1" customWidth="1"/>
    <col min="8472" max="8472" width="10.7109375" style="24" customWidth="1"/>
    <col min="8473" max="8473" width="31.7109375" style="24" customWidth="1"/>
    <col min="8474" max="8715" width="9.140625" style="24"/>
    <col min="8716" max="8716" width="45.85546875" style="24" customWidth="1"/>
    <col min="8717" max="8724" width="10.5703125" style="24" customWidth="1"/>
    <col min="8725" max="8725" width="9.7109375" style="24" customWidth="1"/>
    <col min="8726" max="8726" width="8.42578125" style="24" bestFit="1" customWidth="1"/>
    <col min="8727" max="8727" width="9.140625" style="24" bestFit="1" customWidth="1"/>
    <col min="8728" max="8728" width="10.7109375" style="24" customWidth="1"/>
    <col min="8729" max="8729" width="31.7109375" style="24" customWidth="1"/>
    <col min="8730" max="8971" width="9.140625" style="24"/>
    <col min="8972" max="8972" width="45.85546875" style="24" customWidth="1"/>
    <col min="8973" max="8980" width="10.5703125" style="24" customWidth="1"/>
    <col min="8981" max="8981" width="9.7109375" style="24" customWidth="1"/>
    <col min="8982" max="8982" width="8.42578125" style="24" bestFit="1" customWidth="1"/>
    <col min="8983" max="8983" width="9.140625" style="24" bestFit="1" customWidth="1"/>
    <col min="8984" max="8984" width="10.7109375" style="24" customWidth="1"/>
    <col min="8985" max="8985" width="31.7109375" style="24" customWidth="1"/>
    <col min="8986" max="9227" width="9.140625" style="24"/>
    <col min="9228" max="9228" width="45.85546875" style="24" customWidth="1"/>
    <col min="9229" max="9236" width="10.5703125" style="24" customWidth="1"/>
    <col min="9237" max="9237" width="9.7109375" style="24" customWidth="1"/>
    <col min="9238" max="9238" width="8.42578125" style="24" bestFit="1" customWidth="1"/>
    <col min="9239" max="9239" width="9.140625" style="24" bestFit="1" customWidth="1"/>
    <col min="9240" max="9240" width="10.7109375" style="24" customWidth="1"/>
    <col min="9241" max="9241" width="31.7109375" style="24" customWidth="1"/>
    <col min="9242" max="9483" width="9.140625" style="24"/>
    <col min="9484" max="9484" width="45.85546875" style="24" customWidth="1"/>
    <col min="9485" max="9492" width="10.5703125" style="24" customWidth="1"/>
    <col min="9493" max="9493" width="9.7109375" style="24" customWidth="1"/>
    <col min="9494" max="9494" width="8.42578125" style="24" bestFit="1" customWidth="1"/>
    <col min="9495" max="9495" width="9.140625" style="24" bestFit="1" customWidth="1"/>
    <col min="9496" max="9496" width="10.7109375" style="24" customWidth="1"/>
    <col min="9497" max="9497" width="31.7109375" style="24" customWidth="1"/>
    <col min="9498" max="9739" width="9.140625" style="24"/>
    <col min="9740" max="9740" width="45.85546875" style="24" customWidth="1"/>
    <col min="9741" max="9748" width="10.5703125" style="24" customWidth="1"/>
    <col min="9749" max="9749" width="9.7109375" style="24" customWidth="1"/>
    <col min="9750" max="9750" width="8.42578125" style="24" bestFit="1" customWidth="1"/>
    <col min="9751" max="9751" width="9.140625" style="24" bestFit="1" customWidth="1"/>
    <col min="9752" max="9752" width="10.7109375" style="24" customWidth="1"/>
    <col min="9753" max="9753" width="31.7109375" style="24" customWidth="1"/>
    <col min="9754" max="9995" width="9.140625" style="24"/>
    <col min="9996" max="9996" width="45.85546875" style="24" customWidth="1"/>
    <col min="9997" max="10004" width="10.5703125" style="24" customWidth="1"/>
    <col min="10005" max="10005" width="9.7109375" style="24" customWidth="1"/>
    <col min="10006" max="10006" width="8.42578125" style="24" bestFit="1" customWidth="1"/>
    <col min="10007" max="10007" width="9.140625" style="24" bestFit="1" customWidth="1"/>
    <col min="10008" max="10008" width="10.7109375" style="24" customWidth="1"/>
    <col min="10009" max="10009" width="31.7109375" style="24" customWidth="1"/>
    <col min="10010" max="10251" width="9.140625" style="24"/>
    <col min="10252" max="10252" width="45.85546875" style="24" customWidth="1"/>
    <col min="10253" max="10260" width="10.5703125" style="24" customWidth="1"/>
    <col min="10261" max="10261" width="9.7109375" style="24" customWidth="1"/>
    <col min="10262" max="10262" width="8.42578125" style="24" bestFit="1" customWidth="1"/>
    <col min="10263" max="10263" width="9.140625" style="24" bestFit="1" customWidth="1"/>
    <col min="10264" max="10264" width="10.7109375" style="24" customWidth="1"/>
    <col min="10265" max="10265" width="31.7109375" style="24" customWidth="1"/>
    <col min="10266" max="10507" width="9.140625" style="24"/>
    <col min="10508" max="10508" width="45.85546875" style="24" customWidth="1"/>
    <col min="10509" max="10516" width="10.5703125" style="24" customWidth="1"/>
    <col min="10517" max="10517" width="9.7109375" style="24" customWidth="1"/>
    <col min="10518" max="10518" width="8.42578125" style="24" bestFit="1" customWidth="1"/>
    <col min="10519" max="10519" width="9.140625" style="24" bestFit="1" customWidth="1"/>
    <col min="10520" max="10520" width="10.7109375" style="24" customWidth="1"/>
    <col min="10521" max="10521" width="31.7109375" style="24" customWidth="1"/>
    <col min="10522" max="10763" width="9.140625" style="24"/>
    <col min="10764" max="10764" width="45.85546875" style="24" customWidth="1"/>
    <col min="10765" max="10772" width="10.5703125" style="24" customWidth="1"/>
    <col min="10773" max="10773" width="9.7109375" style="24" customWidth="1"/>
    <col min="10774" max="10774" width="8.42578125" style="24" bestFit="1" customWidth="1"/>
    <col min="10775" max="10775" width="9.140625" style="24" bestFit="1" customWidth="1"/>
    <col min="10776" max="10776" width="10.7109375" style="24" customWidth="1"/>
    <col min="10777" max="10777" width="31.7109375" style="24" customWidth="1"/>
    <col min="10778" max="11019" width="9.140625" style="24"/>
    <col min="11020" max="11020" width="45.85546875" style="24" customWidth="1"/>
    <col min="11021" max="11028" width="10.5703125" style="24" customWidth="1"/>
    <col min="11029" max="11029" width="9.7109375" style="24" customWidth="1"/>
    <col min="11030" max="11030" width="8.42578125" style="24" bestFit="1" customWidth="1"/>
    <col min="11031" max="11031" width="9.140625" style="24" bestFit="1" customWidth="1"/>
    <col min="11032" max="11032" width="10.7109375" style="24" customWidth="1"/>
    <col min="11033" max="11033" width="31.7109375" style="24" customWidth="1"/>
    <col min="11034" max="11275" width="9.140625" style="24"/>
    <col min="11276" max="11276" width="45.85546875" style="24" customWidth="1"/>
    <col min="11277" max="11284" width="10.5703125" style="24" customWidth="1"/>
    <col min="11285" max="11285" width="9.7109375" style="24" customWidth="1"/>
    <col min="11286" max="11286" width="8.42578125" style="24" bestFit="1" customWidth="1"/>
    <col min="11287" max="11287" width="9.140625" style="24" bestFit="1" customWidth="1"/>
    <col min="11288" max="11288" width="10.7109375" style="24" customWidth="1"/>
    <col min="11289" max="11289" width="31.7109375" style="24" customWidth="1"/>
    <col min="11290" max="11531" width="9.140625" style="24"/>
    <col min="11532" max="11532" width="45.85546875" style="24" customWidth="1"/>
    <col min="11533" max="11540" width="10.5703125" style="24" customWidth="1"/>
    <col min="11541" max="11541" width="9.7109375" style="24" customWidth="1"/>
    <col min="11542" max="11542" width="8.42578125" style="24" bestFit="1" customWidth="1"/>
    <col min="11543" max="11543" width="9.140625" style="24" bestFit="1" customWidth="1"/>
    <col min="11544" max="11544" width="10.7109375" style="24" customWidth="1"/>
    <col min="11545" max="11545" width="31.7109375" style="24" customWidth="1"/>
    <col min="11546" max="11787" width="9.140625" style="24"/>
    <col min="11788" max="11788" width="45.85546875" style="24" customWidth="1"/>
    <col min="11789" max="11796" width="10.5703125" style="24" customWidth="1"/>
    <col min="11797" max="11797" width="9.7109375" style="24" customWidth="1"/>
    <col min="11798" max="11798" width="8.42578125" style="24" bestFit="1" customWidth="1"/>
    <col min="11799" max="11799" width="9.140625" style="24" bestFit="1" customWidth="1"/>
    <col min="11800" max="11800" width="10.7109375" style="24" customWidth="1"/>
    <col min="11801" max="11801" width="31.7109375" style="24" customWidth="1"/>
    <col min="11802" max="12043" width="9.140625" style="24"/>
    <col min="12044" max="12044" width="45.85546875" style="24" customWidth="1"/>
    <col min="12045" max="12052" width="10.5703125" style="24" customWidth="1"/>
    <col min="12053" max="12053" width="9.7109375" style="24" customWidth="1"/>
    <col min="12054" max="12054" width="8.42578125" style="24" bestFit="1" customWidth="1"/>
    <col min="12055" max="12055" width="9.140625" style="24" bestFit="1" customWidth="1"/>
    <col min="12056" max="12056" width="10.7109375" style="24" customWidth="1"/>
    <col min="12057" max="12057" width="31.7109375" style="24" customWidth="1"/>
    <col min="12058" max="12299" width="9.140625" style="24"/>
    <col min="12300" max="12300" width="45.85546875" style="24" customWidth="1"/>
    <col min="12301" max="12308" width="10.5703125" style="24" customWidth="1"/>
    <col min="12309" max="12309" width="9.7109375" style="24" customWidth="1"/>
    <col min="12310" max="12310" width="8.42578125" style="24" bestFit="1" customWidth="1"/>
    <col min="12311" max="12311" width="9.140625" style="24" bestFit="1" customWidth="1"/>
    <col min="12312" max="12312" width="10.7109375" style="24" customWidth="1"/>
    <col min="12313" max="12313" width="31.7109375" style="24" customWidth="1"/>
    <col min="12314" max="12555" width="9.140625" style="24"/>
    <col min="12556" max="12556" width="45.85546875" style="24" customWidth="1"/>
    <col min="12557" max="12564" width="10.5703125" style="24" customWidth="1"/>
    <col min="12565" max="12565" width="9.7109375" style="24" customWidth="1"/>
    <col min="12566" max="12566" width="8.42578125" style="24" bestFit="1" customWidth="1"/>
    <col min="12567" max="12567" width="9.140625" style="24" bestFit="1" customWidth="1"/>
    <col min="12568" max="12568" width="10.7109375" style="24" customWidth="1"/>
    <col min="12569" max="12569" width="31.7109375" style="24" customWidth="1"/>
    <col min="12570" max="12811" width="9.140625" style="24"/>
    <col min="12812" max="12812" width="45.85546875" style="24" customWidth="1"/>
    <col min="12813" max="12820" width="10.5703125" style="24" customWidth="1"/>
    <col min="12821" max="12821" width="9.7109375" style="24" customWidth="1"/>
    <col min="12822" max="12822" width="8.42578125" style="24" bestFit="1" customWidth="1"/>
    <col min="12823" max="12823" width="9.140625" style="24" bestFit="1" customWidth="1"/>
    <col min="12824" max="12824" width="10.7109375" style="24" customWidth="1"/>
    <col min="12825" max="12825" width="31.7109375" style="24" customWidth="1"/>
    <col min="12826" max="13067" width="9.140625" style="24"/>
    <col min="13068" max="13068" width="45.85546875" style="24" customWidth="1"/>
    <col min="13069" max="13076" width="10.5703125" style="24" customWidth="1"/>
    <col min="13077" max="13077" width="9.7109375" style="24" customWidth="1"/>
    <col min="13078" max="13078" width="8.42578125" style="24" bestFit="1" customWidth="1"/>
    <col min="13079" max="13079" width="9.140625" style="24" bestFit="1" customWidth="1"/>
    <col min="13080" max="13080" width="10.7109375" style="24" customWidth="1"/>
    <col min="13081" max="13081" width="31.7109375" style="24" customWidth="1"/>
    <col min="13082" max="13323" width="9.140625" style="24"/>
    <col min="13324" max="13324" width="45.85546875" style="24" customWidth="1"/>
    <col min="13325" max="13332" width="10.5703125" style="24" customWidth="1"/>
    <col min="13333" max="13333" width="9.7109375" style="24" customWidth="1"/>
    <col min="13334" max="13334" width="8.42578125" style="24" bestFit="1" customWidth="1"/>
    <col min="13335" max="13335" width="9.140625" style="24" bestFit="1" customWidth="1"/>
    <col min="13336" max="13336" width="10.7109375" style="24" customWidth="1"/>
    <col min="13337" max="13337" width="31.7109375" style="24" customWidth="1"/>
    <col min="13338" max="13579" width="9.140625" style="24"/>
    <col min="13580" max="13580" width="45.85546875" style="24" customWidth="1"/>
    <col min="13581" max="13588" width="10.5703125" style="24" customWidth="1"/>
    <col min="13589" max="13589" width="9.7109375" style="24" customWidth="1"/>
    <col min="13590" max="13590" width="8.42578125" style="24" bestFit="1" customWidth="1"/>
    <col min="13591" max="13591" width="9.140625" style="24" bestFit="1" customWidth="1"/>
    <col min="13592" max="13592" width="10.7109375" style="24" customWidth="1"/>
    <col min="13593" max="13593" width="31.7109375" style="24" customWidth="1"/>
    <col min="13594" max="13835" width="9.140625" style="24"/>
    <col min="13836" max="13836" width="45.85546875" style="24" customWidth="1"/>
    <col min="13837" max="13844" width="10.5703125" style="24" customWidth="1"/>
    <col min="13845" max="13845" width="9.7109375" style="24" customWidth="1"/>
    <col min="13846" max="13846" width="8.42578125" style="24" bestFit="1" customWidth="1"/>
    <col min="13847" max="13847" width="9.140625" style="24" bestFit="1" customWidth="1"/>
    <col min="13848" max="13848" width="10.7109375" style="24" customWidth="1"/>
    <col min="13849" max="13849" width="31.7109375" style="24" customWidth="1"/>
    <col min="13850" max="14091" width="9.140625" style="24"/>
    <col min="14092" max="14092" width="45.85546875" style="24" customWidth="1"/>
    <col min="14093" max="14100" width="10.5703125" style="24" customWidth="1"/>
    <col min="14101" max="14101" width="9.7109375" style="24" customWidth="1"/>
    <col min="14102" max="14102" width="8.42578125" style="24" bestFit="1" customWidth="1"/>
    <col min="14103" max="14103" width="9.140625" style="24" bestFit="1" customWidth="1"/>
    <col min="14104" max="14104" width="10.7109375" style="24" customWidth="1"/>
    <col min="14105" max="14105" width="31.7109375" style="24" customWidth="1"/>
    <col min="14106" max="14347" width="9.140625" style="24"/>
    <col min="14348" max="14348" width="45.85546875" style="24" customWidth="1"/>
    <col min="14349" max="14356" width="10.5703125" style="24" customWidth="1"/>
    <col min="14357" max="14357" width="9.7109375" style="24" customWidth="1"/>
    <col min="14358" max="14358" width="8.42578125" style="24" bestFit="1" customWidth="1"/>
    <col min="14359" max="14359" width="9.140625" style="24" bestFit="1" customWidth="1"/>
    <col min="14360" max="14360" width="10.7109375" style="24" customWidth="1"/>
    <col min="14361" max="14361" width="31.7109375" style="24" customWidth="1"/>
    <col min="14362" max="14603" width="9.140625" style="24"/>
    <col min="14604" max="14604" width="45.85546875" style="24" customWidth="1"/>
    <col min="14605" max="14612" width="10.5703125" style="24" customWidth="1"/>
    <col min="14613" max="14613" width="9.7109375" style="24" customWidth="1"/>
    <col min="14614" max="14614" width="8.42578125" style="24" bestFit="1" customWidth="1"/>
    <col min="14615" max="14615" width="9.140625" style="24" bestFit="1" customWidth="1"/>
    <col min="14616" max="14616" width="10.7109375" style="24" customWidth="1"/>
    <col min="14617" max="14617" width="31.7109375" style="24" customWidth="1"/>
    <col min="14618" max="14859" width="9.140625" style="24"/>
    <col min="14860" max="14860" width="45.85546875" style="24" customWidth="1"/>
    <col min="14861" max="14868" width="10.5703125" style="24" customWidth="1"/>
    <col min="14869" max="14869" width="9.7109375" style="24" customWidth="1"/>
    <col min="14870" max="14870" width="8.42578125" style="24" bestFit="1" customWidth="1"/>
    <col min="14871" max="14871" width="9.140625" style="24" bestFit="1" customWidth="1"/>
    <col min="14872" max="14872" width="10.7109375" style="24" customWidth="1"/>
    <col min="14873" max="14873" width="31.7109375" style="24" customWidth="1"/>
    <col min="14874" max="15115" width="9.140625" style="24"/>
    <col min="15116" max="15116" width="45.85546875" style="24" customWidth="1"/>
    <col min="15117" max="15124" width="10.5703125" style="24" customWidth="1"/>
    <col min="15125" max="15125" width="9.7109375" style="24" customWidth="1"/>
    <col min="15126" max="15126" width="8.42578125" style="24" bestFit="1" customWidth="1"/>
    <col min="15127" max="15127" width="9.140625" style="24" bestFit="1" customWidth="1"/>
    <col min="15128" max="15128" width="10.7109375" style="24" customWidth="1"/>
    <col min="15129" max="15129" width="31.7109375" style="24" customWidth="1"/>
    <col min="15130" max="15371" width="9.140625" style="24"/>
    <col min="15372" max="15372" width="45.85546875" style="24" customWidth="1"/>
    <col min="15373" max="15380" width="10.5703125" style="24" customWidth="1"/>
    <col min="15381" max="15381" width="9.7109375" style="24" customWidth="1"/>
    <col min="15382" max="15382" width="8.42578125" style="24" bestFit="1" customWidth="1"/>
    <col min="15383" max="15383" width="9.140625" style="24" bestFit="1" customWidth="1"/>
    <col min="15384" max="15384" width="10.7109375" style="24" customWidth="1"/>
    <col min="15385" max="15385" width="31.7109375" style="24" customWidth="1"/>
    <col min="15386" max="15627" width="9.140625" style="24"/>
    <col min="15628" max="15628" width="45.85546875" style="24" customWidth="1"/>
    <col min="15629" max="15636" width="10.5703125" style="24" customWidth="1"/>
    <col min="15637" max="15637" width="9.7109375" style="24" customWidth="1"/>
    <col min="15638" max="15638" width="8.42578125" style="24" bestFit="1" customWidth="1"/>
    <col min="15639" max="15639" width="9.140625" style="24" bestFit="1" customWidth="1"/>
    <col min="15640" max="15640" width="10.7109375" style="24" customWidth="1"/>
    <col min="15641" max="15641" width="31.7109375" style="24" customWidth="1"/>
    <col min="15642" max="15883" width="9.140625" style="24"/>
    <col min="15884" max="15884" width="45.85546875" style="24" customWidth="1"/>
    <col min="15885" max="15892" width="10.5703125" style="24" customWidth="1"/>
    <col min="15893" max="15893" width="9.7109375" style="24" customWidth="1"/>
    <col min="15894" max="15894" width="8.42578125" style="24" bestFit="1" customWidth="1"/>
    <col min="15895" max="15895" width="9.140625" style="24" bestFit="1" customWidth="1"/>
    <col min="15896" max="15896" width="10.7109375" style="24" customWidth="1"/>
    <col min="15897" max="15897" width="31.7109375" style="24" customWidth="1"/>
    <col min="15898" max="16139" width="9.140625" style="24"/>
    <col min="16140" max="16140" width="45.85546875" style="24" customWidth="1"/>
    <col min="16141" max="16148" width="10.5703125" style="24" customWidth="1"/>
    <col min="16149" max="16149" width="9.7109375" style="24" customWidth="1"/>
    <col min="16150" max="16150" width="8.42578125" style="24" bestFit="1" customWidth="1"/>
    <col min="16151" max="16151" width="9.140625" style="24" bestFit="1" customWidth="1"/>
    <col min="16152" max="16152" width="10.7109375" style="24" customWidth="1"/>
    <col min="16153" max="16153" width="31.7109375" style="24" customWidth="1"/>
    <col min="16154" max="16384" width="9.140625" style="24"/>
  </cols>
  <sheetData>
    <row r="1" spans="1:25" ht="26.25" customHeight="1">
      <c r="A1" s="927" t="s">
        <v>680</v>
      </c>
      <c r="B1" s="927"/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927"/>
      <c r="N1" s="927"/>
      <c r="O1" s="927"/>
      <c r="P1" s="927"/>
      <c r="Q1" s="927"/>
      <c r="R1" s="927"/>
      <c r="S1" s="927"/>
      <c r="T1" s="927"/>
      <c r="U1" s="927"/>
      <c r="V1" s="927"/>
      <c r="W1" s="927"/>
      <c r="X1" s="927"/>
      <c r="Y1" s="927"/>
    </row>
    <row r="2" spans="1:25" ht="15.75" hidden="1" customHeight="1">
      <c r="A2" s="927" t="s">
        <v>35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</row>
    <row r="3" spans="1:25" ht="9.75" hidden="1" customHeight="1">
      <c r="A3" s="927"/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</row>
    <row r="4" spans="1:25" ht="23.25" hidden="1" customHeight="1">
      <c r="A4" s="25" t="s">
        <v>691</v>
      </c>
      <c r="S4" s="1234" t="s">
        <v>733</v>
      </c>
      <c r="T4" s="1234"/>
      <c r="U4" s="1234"/>
      <c r="V4" s="1234"/>
      <c r="W4" s="1234"/>
      <c r="X4" s="1234"/>
      <c r="Y4" s="1234"/>
    </row>
    <row r="5" spans="1:25" hidden="1">
      <c r="A5" s="25" t="s">
        <v>692</v>
      </c>
      <c r="S5" s="1235" t="s">
        <v>721</v>
      </c>
      <c r="T5" s="1235"/>
      <c r="U5" s="1235"/>
      <c r="V5" s="1235"/>
      <c r="W5" s="1235"/>
      <c r="X5" s="1235"/>
      <c r="Y5" s="1235"/>
    </row>
    <row r="6" spans="1:25" ht="28.5" hidden="1" customHeight="1">
      <c r="A6" s="929" t="s">
        <v>38</v>
      </c>
      <c r="B6" s="929"/>
      <c r="C6" s="929"/>
      <c r="D6" s="929"/>
      <c r="E6" s="929"/>
      <c r="F6" s="929"/>
      <c r="G6" s="929"/>
      <c r="H6" s="929"/>
      <c r="I6" s="929"/>
      <c r="J6" s="929"/>
      <c r="K6" s="929"/>
      <c r="L6" s="929"/>
      <c r="M6" s="929"/>
      <c r="N6" s="929"/>
      <c r="O6" s="929"/>
      <c r="P6" s="929"/>
      <c r="Q6" s="929"/>
      <c r="R6" s="929"/>
      <c r="S6" s="929"/>
      <c r="Y6" s="330" t="s">
        <v>9</v>
      </c>
    </row>
    <row r="7" spans="1:25" s="305" customFormat="1" ht="24.6" customHeight="1">
      <c r="A7" s="914" t="s">
        <v>10</v>
      </c>
      <c r="B7" s="1223" t="s">
        <v>23</v>
      </c>
      <c r="C7" s="1223"/>
      <c r="D7" s="1223"/>
      <c r="E7" s="1223"/>
      <c r="F7" s="1236" t="s">
        <v>24</v>
      </c>
      <c r="G7" s="1236"/>
      <c r="H7" s="1236"/>
      <c r="I7" s="1236"/>
      <c r="J7" s="1237" t="s">
        <v>608</v>
      </c>
      <c r="K7" s="1237"/>
      <c r="L7" s="1237"/>
      <c r="M7" s="1237"/>
      <c r="N7" s="1237"/>
      <c r="O7" s="1237"/>
      <c r="P7" s="1237"/>
      <c r="Q7" s="1237"/>
      <c r="R7" s="1237"/>
      <c r="S7" s="1237"/>
      <c r="T7" s="1237"/>
      <c r="U7" s="1237"/>
      <c r="V7" s="1231" t="s">
        <v>39</v>
      </c>
      <c r="W7" s="1232"/>
      <c r="X7" s="1233"/>
      <c r="Y7" s="930" t="s">
        <v>734</v>
      </c>
    </row>
    <row r="8" spans="1:25" s="305" customFormat="1" ht="24.6" customHeight="1">
      <c r="A8" s="915"/>
      <c r="B8" s="1225" t="s">
        <v>161</v>
      </c>
      <c r="C8" s="1226"/>
      <c r="D8" s="1225" t="s">
        <v>40</v>
      </c>
      <c r="E8" s="1226"/>
      <c r="F8" s="1225" t="s">
        <v>41</v>
      </c>
      <c r="G8" s="1226"/>
      <c r="H8" s="1225" t="s">
        <v>162</v>
      </c>
      <c r="I8" s="1226"/>
      <c r="J8" s="1225" t="s">
        <v>19</v>
      </c>
      <c r="K8" s="1226"/>
      <c r="L8" s="1231" t="s">
        <v>42</v>
      </c>
      <c r="M8" s="1232"/>
      <c r="N8" s="1232"/>
      <c r="O8" s="1232"/>
      <c r="P8" s="1232"/>
      <c r="Q8" s="1232"/>
      <c r="R8" s="1232"/>
      <c r="S8" s="1233"/>
      <c r="T8" s="1225" t="s">
        <v>679</v>
      </c>
      <c r="U8" s="1226"/>
      <c r="V8" s="377"/>
      <c r="W8" s="378"/>
      <c r="X8" s="379"/>
      <c r="Y8" s="931"/>
    </row>
    <row r="9" spans="1:25" s="305" customFormat="1" ht="27" customHeight="1">
      <c r="A9" s="915"/>
      <c r="B9" s="1227"/>
      <c r="C9" s="1228"/>
      <c r="D9" s="1227"/>
      <c r="E9" s="1228"/>
      <c r="F9" s="1227"/>
      <c r="G9" s="1228"/>
      <c r="H9" s="1227"/>
      <c r="I9" s="1228"/>
      <c r="J9" s="1227"/>
      <c r="K9" s="1228"/>
      <c r="L9" s="1223" t="s">
        <v>434</v>
      </c>
      <c r="M9" s="1223"/>
      <c r="N9" s="1223" t="s">
        <v>163</v>
      </c>
      <c r="O9" s="1223"/>
      <c r="P9" s="1223" t="s">
        <v>435</v>
      </c>
      <c r="Q9" s="1223"/>
      <c r="R9" s="1223" t="s">
        <v>20</v>
      </c>
      <c r="S9" s="1223"/>
      <c r="T9" s="1227"/>
      <c r="U9" s="1228"/>
      <c r="V9" s="1223" t="s">
        <v>22</v>
      </c>
      <c r="W9" s="1223" t="s">
        <v>23</v>
      </c>
      <c r="X9" s="1223" t="s">
        <v>24</v>
      </c>
      <c r="Y9" s="931"/>
    </row>
    <row r="10" spans="1:25" s="305" customFormat="1" ht="55.5" customHeight="1">
      <c r="A10" s="915"/>
      <c r="B10" s="1229"/>
      <c r="C10" s="1230"/>
      <c r="D10" s="1229"/>
      <c r="E10" s="1230"/>
      <c r="F10" s="1229"/>
      <c r="G10" s="1230"/>
      <c r="H10" s="1229"/>
      <c r="I10" s="1230"/>
      <c r="J10" s="1229"/>
      <c r="K10" s="1230"/>
      <c r="L10" s="1223"/>
      <c r="M10" s="1223"/>
      <c r="N10" s="1224" t="s">
        <v>722</v>
      </c>
      <c r="O10" s="1224"/>
      <c r="P10" s="1223" t="s">
        <v>436</v>
      </c>
      <c r="Q10" s="1223"/>
      <c r="R10" s="1223" t="s">
        <v>723</v>
      </c>
      <c r="S10" s="1223"/>
      <c r="T10" s="1229"/>
      <c r="U10" s="1230"/>
      <c r="V10" s="1223"/>
      <c r="W10" s="1223"/>
      <c r="X10" s="1223"/>
      <c r="Y10" s="931"/>
    </row>
    <row r="11" spans="1:25" s="334" customFormat="1" ht="54" customHeight="1">
      <c r="A11" s="915"/>
      <c r="B11" s="419" t="s">
        <v>43</v>
      </c>
      <c r="C11" s="420" t="s">
        <v>44</v>
      </c>
      <c r="D11" s="419" t="s">
        <v>45</v>
      </c>
      <c r="E11" s="421" t="s">
        <v>46</v>
      </c>
      <c r="F11" s="419" t="s">
        <v>173</v>
      </c>
      <c r="G11" s="421" t="s">
        <v>47</v>
      </c>
      <c r="H11" s="419" t="s">
        <v>48</v>
      </c>
      <c r="I11" s="421" t="s">
        <v>49</v>
      </c>
      <c r="J11" s="419" t="s">
        <v>50</v>
      </c>
      <c r="K11" s="421" t="s">
        <v>51</v>
      </c>
      <c r="L11" s="419" t="s">
        <v>52</v>
      </c>
      <c r="M11" s="421" t="s">
        <v>53</v>
      </c>
      <c r="N11" s="419" t="s">
        <v>438</v>
      </c>
      <c r="O11" s="421" t="s">
        <v>439</v>
      </c>
      <c r="P11" s="419" t="s">
        <v>54</v>
      </c>
      <c r="Q11" s="421" t="s">
        <v>55</v>
      </c>
      <c r="R11" s="419" t="s">
        <v>440</v>
      </c>
      <c r="S11" s="421" t="s">
        <v>441</v>
      </c>
      <c r="T11" s="420" t="s">
        <v>442</v>
      </c>
      <c r="U11" s="422" t="s">
        <v>443</v>
      </c>
      <c r="V11" s="423" t="s">
        <v>176</v>
      </c>
      <c r="W11" s="423" t="s">
        <v>724</v>
      </c>
      <c r="X11" s="423" t="s">
        <v>725</v>
      </c>
      <c r="Y11" s="931"/>
    </row>
    <row r="12" spans="1:25" s="27" customFormat="1" ht="27" customHeight="1">
      <c r="A12" s="916"/>
      <c r="B12" s="258" t="s">
        <v>2</v>
      </c>
      <c r="C12" s="424" t="s">
        <v>56</v>
      </c>
      <c r="D12" s="258" t="s">
        <v>2</v>
      </c>
      <c r="E12" s="376" t="s">
        <v>56</v>
      </c>
      <c r="F12" s="258" t="s">
        <v>2</v>
      </c>
      <c r="G12" s="376" t="s">
        <v>56</v>
      </c>
      <c r="H12" s="258" t="s">
        <v>2</v>
      </c>
      <c r="I12" s="376" t="s">
        <v>56</v>
      </c>
      <c r="J12" s="258" t="s">
        <v>2</v>
      </c>
      <c r="K12" s="376" t="s">
        <v>56</v>
      </c>
      <c r="L12" s="258" t="s">
        <v>2</v>
      </c>
      <c r="M12" s="376" t="s">
        <v>56</v>
      </c>
      <c r="N12" s="258" t="s">
        <v>2</v>
      </c>
      <c r="O12" s="376" t="s">
        <v>56</v>
      </c>
      <c r="P12" s="258" t="s">
        <v>2</v>
      </c>
      <c r="Q12" s="376" t="s">
        <v>56</v>
      </c>
      <c r="R12" s="258" t="s">
        <v>2</v>
      </c>
      <c r="S12" s="376" t="s">
        <v>56</v>
      </c>
      <c r="T12" s="424" t="s">
        <v>56</v>
      </c>
      <c r="U12" s="329" t="s">
        <v>25</v>
      </c>
      <c r="V12" s="376" t="s">
        <v>56</v>
      </c>
      <c r="W12" s="376" t="s">
        <v>56</v>
      </c>
      <c r="X12" s="376" t="s">
        <v>56</v>
      </c>
      <c r="Y12" s="932"/>
    </row>
    <row r="13" spans="1:25" ht="25.5" customHeight="1">
      <c r="A13" s="259" t="s">
        <v>20</v>
      </c>
      <c r="B13" s="255">
        <f>+B14</f>
        <v>2884</v>
      </c>
      <c r="C13" s="401">
        <f>+C14</f>
        <v>1313.6138000000001</v>
      </c>
      <c r="D13" s="255">
        <f t="shared" ref="C13:Q15" si="0">+D14</f>
        <v>2199</v>
      </c>
      <c r="E13" s="401">
        <f t="shared" si="0"/>
        <v>1163.4645</v>
      </c>
      <c r="F13" s="255">
        <f t="shared" si="0"/>
        <v>2843</v>
      </c>
      <c r="G13" s="401">
        <f t="shared" si="0"/>
        <v>1335.6044000000002</v>
      </c>
      <c r="H13" s="255">
        <f t="shared" si="0"/>
        <v>2843</v>
      </c>
      <c r="I13" s="401">
        <f t="shared" si="0"/>
        <v>1335.6044000000002</v>
      </c>
      <c r="J13" s="255">
        <f t="shared" si="0"/>
        <v>2890</v>
      </c>
      <c r="K13" s="401">
        <f t="shared" si="0"/>
        <v>1446.5642280000002</v>
      </c>
      <c r="L13" s="255">
        <f t="shared" si="0"/>
        <v>2865</v>
      </c>
      <c r="M13" s="401">
        <f>+M14</f>
        <v>1441.1642280000001</v>
      </c>
      <c r="N13" s="255">
        <f>+L13-H13</f>
        <v>22</v>
      </c>
      <c r="O13" s="401">
        <f>+M13-I13</f>
        <v>105.55982799999992</v>
      </c>
      <c r="P13" s="255">
        <f t="shared" si="0"/>
        <v>25</v>
      </c>
      <c r="Q13" s="401">
        <f t="shared" si="0"/>
        <v>5.4</v>
      </c>
      <c r="R13" s="255">
        <f>+L13+P13</f>
        <v>2890</v>
      </c>
      <c r="S13" s="401">
        <f>+M13+Q13</f>
        <v>1446.5642280000002</v>
      </c>
      <c r="T13" s="401">
        <f>+S13-I13</f>
        <v>110.95982800000002</v>
      </c>
      <c r="U13" s="321">
        <f>+T13/I13*100</f>
        <v>8.3078363623240534</v>
      </c>
      <c r="V13" s="425"/>
      <c r="W13" s="425"/>
      <c r="X13" s="425"/>
      <c r="Y13" s="426"/>
    </row>
    <row r="14" spans="1:25" s="25" customFormat="1" ht="26.25" customHeight="1">
      <c r="A14" s="427" t="s">
        <v>57</v>
      </c>
      <c r="B14" s="428">
        <f>+B15</f>
        <v>2884</v>
      </c>
      <c r="C14" s="429">
        <f t="shared" si="0"/>
        <v>1313.6138000000001</v>
      </c>
      <c r="D14" s="428">
        <f t="shared" si="0"/>
        <v>2199</v>
      </c>
      <c r="E14" s="429">
        <f t="shared" si="0"/>
        <v>1163.4645</v>
      </c>
      <c r="F14" s="428">
        <f t="shared" si="0"/>
        <v>2843</v>
      </c>
      <c r="G14" s="429">
        <f t="shared" si="0"/>
        <v>1335.6044000000002</v>
      </c>
      <c r="H14" s="428">
        <f t="shared" si="0"/>
        <v>2843</v>
      </c>
      <c r="I14" s="429">
        <f t="shared" si="0"/>
        <v>1335.6044000000002</v>
      </c>
      <c r="J14" s="428">
        <f t="shared" si="0"/>
        <v>2890</v>
      </c>
      <c r="K14" s="429">
        <f t="shared" si="0"/>
        <v>1446.5642280000002</v>
      </c>
      <c r="L14" s="428">
        <f t="shared" si="0"/>
        <v>2865</v>
      </c>
      <c r="M14" s="429">
        <f t="shared" si="0"/>
        <v>1441.1642280000001</v>
      </c>
      <c r="N14" s="430">
        <f t="shared" ref="N14:O29" si="1">+L14-H14</f>
        <v>22</v>
      </c>
      <c r="O14" s="431">
        <f t="shared" si="1"/>
        <v>105.55982799999992</v>
      </c>
      <c r="P14" s="428">
        <f t="shared" si="0"/>
        <v>25</v>
      </c>
      <c r="Q14" s="429">
        <f t="shared" si="0"/>
        <v>5.4</v>
      </c>
      <c r="R14" s="430">
        <f t="shared" ref="R14:S91" si="2">+L14+P14</f>
        <v>2890</v>
      </c>
      <c r="S14" s="431">
        <f t="shared" si="2"/>
        <v>1446.5642280000002</v>
      </c>
      <c r="T14" s="431">
        <f t="shared" ref="T14:T91" si="3">+S14-I14</f>
        <v>110.95982800000002</v>
      </c>
      <c r="U14" s="432">
        <f t="shared" ref="U14:U85" si="4">+T14/I14*100</f>
        <v>8.3078363623240534</v>
      </c>
      <c r="V14" s="433"/>
      <c r="W14" s="433"/>
      <c r="X14" s="433"/>
      <c r="Y14" s="434"/>
    </row>
    <row r="15" spans="1:25" s="25" customFormat="1" ht="26.25" customHeight="1">
      <c r="A15" s="435" t="s">
        <v>726</v>
      </c>
      <c r="B15" s="436">
        <f>+B16</f>
        <v>2884</v>
      </c>
      <c r="C15" s="437">
        <f t="shared" si="0"/>
        <v>1313.6138000000001</v>
      </c>
      <c r="D15" s="436">
        <f t="shared" si="0"/>
        <v>2199</v>
      </c>
      <c r="E15" s="437">
        <f t="shared" si="0"/>
        <v>1163.4645</v>
      </c>
      <c r="F15" s="436">
        <f t="shared" si="0"/>
        <v>2843</v>
      </c>
      <c r="G15" s="437">
        <f t="shared" si="0"/>
        <v>1335.6044000000002</v>
      </c>
      <c r="H15" s="436">
        <f t="shared" si="0"/>
        <v>2843</v>
      </c>
      <c r="I15" s="437">
        <f t="shared" si="0"/>
        <v>1335.6044000000002</v>
      </c>
      <c r="J15" s="436">
        <f t="shared" si="0"/>
        <v>2890</v>
      </c>
      <c r="K15" s="437">
        <f t="shared" si="0"/>
        <v>1446.5642280000002</v>
      </c>
      <c r="L15" s="436">
        <f t="shared" si="0"/>
        <v>2865</v>
      </c>
      <c r="M15" s="437">
        <f>+M16</f>
        <v>1441.1642280000001</v>
      </c>
      <c r="N15" s="438">
        <f t="shared" si="1"/>
        <v>22</v>
      </c>
      <c r="O15" s="439">
        <f t="shared" si="1"/>
        <v>105.55982799999992</v>
      </c>
      <c r="P15" s="436">
        <f t="shared" si="0"/>
        <v>25</v>
      </c>
      <c r="Q15" s="437">
        <f t="shared" si="0"/>
        <v>5.4</v>
      </c>
      <c r="R15" s="438">
        <f t="shared" si="2"/>
        <v>2890</v>
      </c>
      <c r="S15" s="439">
        <f t="shared" si="2"/>
        <v>1446.5642280000002</v>
      </c>
      <c r="T15" s="439">
        <f t="shared" si="3"/>
        <v>110.95982800000002</v>
      </c>
      <c r="U15" s="440">
        <f t="shared" si="4"/>
        <v>8.3078363623240534</v>
      </c>
      <c r="V15" s="441"/>
      <c r="W15" s="441"/>
      <c r="X15" s="441"/>
      <c r="Y15" s="442"/>
    </row>
    <row r="16" spans="1:25" s="25" customFormat="1" ht="26.25" customHeight="1">
      <c r="A16" s="443" t="s">
        <v>727</v>
      </c>
      <c r="B16" s="436">
        <f t="shared" ref="B16:L16" si="5">+B20+B62+B82+B135</f>
        <v>2884</v>
      </c>
      <c r="C16" s="437">
        <f t="shared" si="5"/>
        <v>1313.6138000000001</v>
      </c>
      <c r="D16" s="436">
        <f t="shared" si="5"/>
        <v>2199</v>
      </c>
      <c r="E16" s="437">
        <f t="shared" si="5"/>
        <v>1163.4645</v>
      </c>
      <c r="F16" s="436">
        <f t="shared" si="5"/>
        <v>2843</v>
      </c>
      <c r="G16" s="437">
        <f t="shared" si="5"/>
        <v>1335.6044000000002</v>
      </c>
      <c r="H16" s="436">
        <f t="shared" si="5"/>
        <v>2843</v>
      </c>
      <c r="I16" s="437">
        <f t="shared" si="5"/>
        <v>1335.6044000000002</v>
      </c>
      <c r="J16" s="436">
        <f t="shared" si="5"/>
        <v>2890</v>
      </c>
      <c r="K16" s="437">
        <f t="shared" si="5"/>
        <v>1446.5642280000002</v>
      </c>
      <c r="L16" s="436">
        <f t="shared" si="5"/>
        <v>2865</v>
      </c>
      <c r="M16" s="437">
        <f>+M20+M62+M82+M135</f>
        <v>1441.1642280000001</v>
      </c>
      <c r="N16" s="438">
        <f t="shared" si="1"/>
        <v>22</v>
      </c>
      <c r="O16" s="439">
        <f t="shared" si="1"/>
        <v>105.55982799999992</v>
      </c>
      <c r="P16" s="436">
        <f>+P20+P62+P82+P135</f>
        <v>25</v>
      </c>
      <c r="Q16" s="437">
        <f>+Q20+Q62+Q82+Q135</f>
        <v>5.4</v>
      </c>
      <c r="R16" s="438">
        <f t="shared" si="2"/>
        <v>2890</v>
      </c>
      <c r="S16" s="439">
        <f t="shared" si="2"/>
        <v>1446.5642280000002</v>
      </c>
      <c r="T16" s="439">
        <f t="shared" si="3"/>
        <v>110.95982800000002</v>
      </c>
      <c r="U16" s="440">
        <f t="shared" si="4"/>
        <v>8.3078363623240534</v>
      </c>
      <c r="V16" s="441"/>
      <c r="W16" s="441"/>
      <c r="X16" s="441"/>
      <c r="Y16" s="442"/>
    </row>
    <row r="17" spans="1:25" s="25" customFormat="1" ht="26.25" hidden="1" customHeight="1">
      <c r="A17" s="444" t="s">
        <v>77</v>
      </c>
      <c r="B17" s="387"/>
      <c r="C17" s="388"/>
      <c r="D17" s="387"/>
      <c r="E17" s="388"/>
      <c r="F17" s="387"/>
      <c r="G17" s="388"/>
      <c r="H17" s="387"/>
      <c r="I17" s="388"/>
      <c r="J17" s="387"/>
      <c r="K17" s="388"/>
      <c r="L17" s="387"/>
      <c r="M17" s="388"/>
      <c r="N17" s="255">
        <f t="shared" si="1"/>
        <v>0</v>
      </c>
      <c r="O17" s="401">
        <f t="shared" si="1"/>
        <v>0</v>
      </c>
      <c r="P17" s="387"/>
      <c r="Q17" s="388"/>
      <c r="R17" s="255">
        <f t="shared" si="2"/>
        <v>0</v>
      </c>
      <c r="S17" s="401">
        <f t="shared" si="2"/>
        <v>0</v>
      </c>
      <c r="T17" s="401">
        <f t="shared" si="3"/>
        <v>0</v>
      </c>
      <c r="U17" s="321" t="e">
        <f t="shared" si="4"/>
        <v>#DIV/0!</v>
      </c>
      <c r="V17" s="445"/>
      <c r="W17" s="445"/>
      <c r="X17" s="445"/>
      <c r="Y17" s="446"/>
    </row>
    <row r="18" spans="1:25" s="25" customFormat="1" ht="26.25" hidden="1" customHeight="1">
      <c r="A18" s="447" t="s">
        <v>78</v>
      </c>
      <c r="B18" s="394"/>
      <c r="C18" s="395"/>
      <c r="D18" s="394"/>
      <c r="E18" s="395"/>
      <c r="F18" s="394"/>
      <c r="G18" s="395"/>
      <c r="H18" s="394"/>
      <c r="I18" s="395"/>
      <c r="J18" s="394"/>
      <c r="K18" s="395"/>
      <c r="L18" s="394"/>
      <c r="M18" s="395"/>
      <c r="N18" s="255">
        <f t="shared" si="1"/>
        <v>0</v>
      </c>
      <c r="O18" s="401">
        <f t="shared" si="1"/>
        <v>0</v>
      </c>
      <c r="P18" s="394"/>
      <c r="Q18" s="395"/>
      <c r="R18" s="255">
        <f t="shared" si="2"/>
        <v>0</v>
      </c>
      <c r="S18" s="401">
        <f t="shared" si="2"/>
        <v>0</v>
      </c>
      <c r="T18" s="401">
        <f t="shared" si="3"/>
        <v>0</v>
      </c>
      <c r="U18" s="321" t="e">
        <f t="shared" si="4"/>
        <v>#DIV/0!</v>
      </c>
      <c r="V18" s="448"/>
      <c r="W18" s="448"/>
      <c r="X18" s="448"/>
      <c r="Y18" s="449"/>
    </row>
    <row r="19" spans="1:25" s="25" customFormat="1" ht="26.25" hidden="1" customHeight="1">
      <c r="A19" s="450" t="s">
        <v>735</v>
      </c>
      <c r="B19" s="451"/>
      <c r="C19" s="452"/>
      <c r="D19" s="451"/>
      <c r="E19" s="452"/>
      <c r="F19" s="451"/>
      <c r="G19" s="452"/>
      <c r="H19" s="451"/>
      <c r="I19" s="452"/>
      <c r="J19" s="451"/>
      <c r="K19" s="452"/>
      <c r="L19" s="451"/>
      <c r="M19" s="452"/>
      <c r="N19" s="255">
        <f t="shared" si="1"/>
        <v>0</v>
      </c>
      <c r="O19" s="401">
        <f t="shared" si="1"/>
        <v>0</v>
      </c>
      <c r="P19" s="451"/>
      <c r="Q19" s="452"/>
      <c r="R19" s="255">
        <f t="shared" si="2"/>
        <v>0</v>
      </c>
      <c r="S19" s="401">
        <f t="shared" si="2"/>
        <v>0</v>
      </c>
      <c r="T19" s="401">
        <f t="shared" si="3"/>
        <v>0</v>
      </c>
      <c r="U19" s="321" t="e">
        <f t="shared" si="4"/>
        <v>#DIV/0!</v>
      </c>
      <c r="V19" s="453"/>
      <c r="W19" s="453"/>
      <c r="X19" s="453"/>
      <c r="Y19" s="454"/>
    </row>
    <row r="20" spans="1:25" s="25" customFormat="1" ht="28.5" customHeight="1">
      <c r="A20" s="29" t="s">
        <v>58</v>
      </c>
      <c r="B20" s="254">
        <f>+B21+B39+B47+B56</f>
        <v>2884</v>
      </c>
      <c r="C20" s="403">
        <f>+C21+C39+C47+C56</f>
        <v>1268.3042</v>
      </c>
      <c r="D20" s="254">
        <f>+D21+D39+D47+D56</f>
        <v>2199</v>
      </c>
      <c r="E20" s="403">
        <f t="shared" ref="E20:L20" si="6">+E21+E39+E47+E56</f>
        <v>1163.4645</v>
      </c>
      <c r="F20" s="254">
        <f t="shared" si="6"/>
        <v>2843</v>
      </c>
      <c r="G20" s="403">
        <f t="shared" si="6"/>
        <v>1285.0709000000002</v>
      </c>
      <c r="H20" s="254">
        <f t="shared" si="6"/>
        <v>2843</v>
      </c>
      <c r="I20" s="403">
        <f t="shared" si="6"/>
        <v>1285.0709000000002</v>
      </c>
      <c r="J20" s="254">
        <f t="shared" si="6"/>
        <v>2890</v>
      </c>
      <c r="K20" s="403">
        <f>+K21+K39+K47+K56</f>
        <v>1397.4278280000001</v>
      </c>
      <c r="L20" s="254">
        <f t="shared" si="6"/>
        <v>2865</v>
      </c>
      <c r="M20" s="403">
        <f>+M21+M39+M47+M56</f>
        <v>1392.027828</v>
      </c>
      <c r="N20" s="254">
        <f t="shared" si="1"/>
        <v>22</v>
      </c>
      <c r="O20" s="403">
        <f t="shared" si="1"/>
        <v>106.95692799999983</v>
      </c>
      <c r="P20" s="254">
        <f>+P21+P39+P47+P56</f>
        <v>25</v>
      </c>
      <c r="Q20" s="403">
        <f>+Q21+Q39+Q47+Q56</f>
        <v>5.4</v>
      </c>
      <c r="R20" s="254">
        <f t="shared" si="2"/>
        <v>2890</v>
      </c>
      <c r="S20" s="403">
        <f t="shared" si="2"/>
        <v>1397.4278280000001</v>
      </c>
      <c r="T20" s="403">
        <f t="shared" si="3"/>
        <v>112.35692799999993</v>
      </c>
      <c r="U20" s="322">
        <f t="shared" si="4"/>
        <v>8.7432473959218839</v>
      </c>
      <c r="V20" s="455"/>
      <c r="W20" s="455"/>
      <c r="X20" s="455"/>
      <c r="Y20" s="331"/>
    </row>
    <row r="21" spans="1:25" s="25" customFormat="1">
      <c r="A21" s="260" t="s">
        <v>61</v>
      </c>
      <c r="B21" s="307">
        <f>+B22+B25</f>
        <v>2541</v>
      </c>
      <c r="C21" s="352">
        <f>+C22+C25</f>
        <v>1173.3387</v>
      </c>
      <c r="D21" s="307">
        <f t="shared" ref="D21:M21" si="7">+D22+D25</f>
        <v>2061</v>
      </c>
      <c r="E21" s="456">
        <f t="shared" si="7"/>
        <v>1072.4229</v>
      </c>
      <c r="F21" s="307">
        <f t="shared" si="7"/>
        <v>2525</v>
      </c>
      <c r="G21" s="456">
        <f>+G22+G25</f>
        <v>1193.2508</v>
      </c>
      <c r="H21" s="307">
        <f t="shared" si="7"/>
        <v>2525</v>
      </c>
      <c r="I21" s="456">
        <f t="shared" si="7"/>
        <v>1193.2508</v>
      </c>
      <c r="J21" s="307">
        <f>+J22+J25</f>
        <v>2554</v>
      </c>
      <c r="K21" s="456">
        <f>+K22+K25</f>
        <v>1291.267728</v>
      </c>
      <c r="L21" s="307">
        <f>+L22+L25</f>
        <v>2554</v>
      </c>
      <c r="M21" s="456">
        <f t="shared" si="7"/>
        <v>1291.267728</v>
      </c>
      <c r="N21" s="307">
        <f t="shared" si="1"/>
        <v>29</v>
      </c>
      <c r="O21" s="456">
        <f t="shared" si="1"/>
        <v>98.016928000000007</v>
      </c>
      <c r="P21" s="307">
        <f>+P22+P25</f>
        <v>0</v>
      </c>
      <c r="Q21" s="456">
        <f>+Q22+Q25</f>
        <v>0</v>
      </c>
      <c r="R21" s="307">
        <f t="shared" si="2"/>
        <v>2554</v>
      </c>
      <c r="S21" s="456">
        <f t="shared" si="2"/>
        <v>1291.267728</v>
      </c>
      <c r="T21" s="456">
        <f t="shared" si="3"/>
        <v>98.016928000000007</v>
      </c>
      <c r="U21" s="352">
        <f t="shared" si="4"/>
        <v>8.214277166208479</v>
      </c>
      <c r="V21" s="457"/>
      <c r="W21" s="457"/>
      <c r="X21" s="457"/>
      <c r="Y21" s="458"/>
    </row>
    <row r="22" spans="1:25">
      <c r="A22" s="46" t="s">
        <v>79</v>
      </c>
      <c r="B22" s="308">
        <f>B23+B24</f>
        <v>2541</v>
      </c>
      <c r="C22" s="459">
        <f>+C23+C24</f>
        <v>1020.6589</v>
      </c>
      <c r="D22" s="308">
        <f>D23+D24</f>
        <v>2061</v>
      </c>
      <c r="E22" s="459">
        <f>+E23+E24</f>
        <v>1072.4229</v>
      </c>
      <c r="F22" s="308">
        <f>F23+F24</f>
        <v>2525</v>
      </c>
      <c r="G22" s="459">
        <f>+G23+G24</f>
        <v>1041.2646999999999</v>
      </c>
      <c r="H22" s="308">
        <f>H23+H24</f>
        <v>2525</v>
      </c>
      <c r="I22" s="459">
        <f>+I23+I24</f>
        <v>1041.2646999999999</v>
      </c>
      <c r="J22" s="308">
        <f>J23</f>
        <v>2554</v>
      </c>
      <c r="K22" s="459">
        <f>K23</f>
        <v>1140.071328</v>
      </c>
      <c r="L22" s="308">
        <f>+L23+L24</f>
        <v>2554</v>
      </c>
      <c r="M22" s="459">
        <f>+M23+M24</f>
        <v>1140.071328</v>
      </c>
      <c r="N22" s="318">
        <f t="shared" si="1"/>
        <v>29</v>
      </c>
      <c r="O22" s="460">
        <f t="shared" si="1"/>
        <v>98.806628000000046</v>
      </c>
      <c r="P22" s="308">
        <f>+P23+P24</f>
        <v>0</v>
      </c>
      <c r="Q22" s="459">
        <f>+Q23+Q24</f>
        <v>0</v>
      </c>
      <c r="R22" s="318">
        <f t="shared" si="2"/>
        <v>2554</v>
      </c>
      <c r="S22" s="460">
        <f t="shared" si="2"/>
        <v>1140.071328</v>
      </c>
      <c r="T22" s="460">
        <f t="shared" si="3"/>
        <v>98.806628000000046</v>
      </c>
      <c r="U22" s="326">
        <f t="shared" si="4"/>
        <v>9.4890980170556105</v>
      </c>
      <c r="V22" s="461"/>
      <c r="W22" s="461"/>
      <c r="X22" s="461"/>
      <c r="Y22" s="332"/>
    </row>
    <row r="23" spans="1:25" ht="25.5" customHeight="1">
      <c r="A23" s="47" t="s">
        <v>80</v>
      </c>
      <c r="B23" s="308">
        <v>2541</v>
      </c>
      <c r="C23" s="459">
        <v>1020.6589</v>
      </c>
      <c r="D23" s="308">
        <v>2061</v>
      </c>
      <c r="E23" s="459">
        <v>1072.4229</v>
      </c>
      <c r="F23" s="308">
        <v>2525</v>
      </c>
      <c r="G23" s="459">
        <v>1041.2646999999999</v>
      </c>
      <c r="H23" s="308">
        <v>2525</v>
      </c>
      <c r="I23" s="459">
        <v>1041.2646999999999</v>
      </c>
      <c r="J23" s="308">
        <v>2554</v>
      </c>
      <c r="K23" s="459">
        <v>1140.071328</v>
      </c>
      <c r="L23" s="308">
        <v>2554</v>
      </c>
      <c r="M23" s="459">
        <v>1140.071328</v>
      </c>
      <c r="N23" s="318">
        <f t="shared" si="1"/>
        <v>29</v>
      </c>
      <c r="O23" s="460">
        <f t="shared" si="1"/>
        <v>98.806628000000046</v>
      </c>
      <c r="P23" s="308">
        <v>0</v>
      </c>
      <c r="Q23" s="459">
        <v>0</v>
      </c>
      <c r="R23" s="318">
        <f t="shared" si="2"/>
        <v>2554</v>
      </c>
      <c r="S23" s="460">
        <f t="shared" si="2"/>
        <v>1140.071328</v>
      </c>
      <c r="T23" s="460">
        <f>+S23-I23</f>
        <v>98.806628000000046</v>
      </c>
      <c r="U23" s="326">
        <f t="shared" si="4"/>
        <v>9.4890980170556105</v>
      </c>
      <c r="V23" s="461"/>
      <c r="W23" s="461"/>
      <c r="X23" s="461"/>
      <c r="Y23" s="335"/>
    </row>
    <row r="24" spans="1:25" ht="26.25" customHeight="1">
      <c r="A24" s="47" t="s">
        <v>81</v>
      </c>
      <c r="B24" s="308">
        <v>0</v>
      </c>
      <c r="C24" s="459">
        <v>0</v>
      </c>
      <c r="D24" s="308"/>
      <c r="E24" s="459"/>
      <c r="F24" s="308">
        <v>0</v>
      </c>
      <c r="G24" s="459">
        <v>0</v>
      </c>
      <c r="H24" s="308"/>
      <c r="I24" s="459"/>
      <c r="J24" s="308"/>
      <c r="K24" s="459"/>
      <c r="L24" s="308"/>
      <c r="M24" s="459"/>
      <c r="N24" s="318">
        <f t="shared" si="1"/>
        <v>0</v>
      </c>
      <c r="O24" s="460">
        <f t="shared" si="1"/>
        <v>0</v>
      </c>
      <c r="P24" s="308">
        <f>+'[21]1.1 เงินเดือน เลื่อนในงบกลาง'!I39</f>
        <v>0</v>
      </c>
      <c r="Q24" s="459">
        <f>+'[21]1.1 เงินเดือน เลื่อนในงบกลาง'!J39</f>
        <v>0</v>
      </c>
      <c r="R24" s="318">
        <f t="shared" si="2"/>
        <v>0</v>
      </c>
      <c r="S24" s="460">
        <f t="shared" si="2"/>
        <v>0</v>
      </c>
      <c r="T24" s="460">
        <f t="shared" si="3"/>
        <v>0</v>
      </c>
      <c r="U24" s="326" t="e">
        <f t="shared" si="4"/>
        <v>#DIV/0!</v>
      </c>
      <c r="V24" s="461"/>
      <c r="W24" s="461"/>
      <c r="X24" s="461"/>
      <c r="Y24" s="335"/>
    </row>
    <row r="25" spans="1:25">
      <c r="A25" s="46" t="s">
        <v>82</v>
      </c>
      <c r="B25" s="308"/>
      <c r="C25" s="459">
        <f>C26+C29+C32+C33</f>
        <v>152.6798</v>
      </c>
      <c r="D25" s="308"/>
      <c r="E25" s="459"/>
      <c r="F25" s="308"/>
      <c r="G25" s="459">
        <f>G26+G29+G32+G33</f>
        <v>151.98609999999999</v>
      </c>
      <c r="H25" s="308"/>
      <c r="I25" s="459">
        <f>I26+I29+I32+I33</f>
        <v>151.98609999999999</v>
      </c>
      <c r="J25" s="308"/>
      <c r="K25" s="459">
        <f>K26+K29+K32+K33</f>
        <v>151.19640000000001</v>
      </c>
      <c r="L25" s="308"/>
      <c r="M25" s="459">
        <f>M26+M29+M32+M33</f>
        <v>151.19640000000001</v>
      </c>
      <c r="N25" s="318">
        <f t="shared" si="1"/>
        <v>0</v>
      </c>
      <c r="O25" s="460">
        <f t="shared" si="1"/>
        <v>-0.78969999999998208</v>
      </c>
      <c r="P25" s="308"/>
      <c r="Q25" s="459"/>
      <c r="R25" s="318">
        <f t="shared" si="2"/>
        <v>0</v>
      </c>
      <c r="S25" s="460">
        <f t="shared" si="2"/>
        <v>151.19640000000001</v>
      </c>
      <c r="T25" s="460">
        <f t="shared" si="3"/>
        <v>-0.78969999999998208</v>
      </c>
      <c r="U25" s="326">
        <f t="shared" si="4"/>
        <v>-0.51958698854696717</v>
      </c>
      <c r="V25" s="461"/>
      <c r="W25" s="461"/>
      <c r="X25" s="461"/>
      <c r="Y25" s="336"/>
    </row>
    <row r="26" spans="1:25">
      <c r="A26" s="47" t="s">
        <v>83</v>
      </c>
      <c r="B26" s="308"/>
      <c r="C26" s="459">
        <f t="shared" ref="C26:Q26" si="8">+C27+C28</f>
        <v>73.096800000000002</v>
      </c>
      <c r="D26" s="308"/>
      <c r="E26" s="459">
        <f t="shared" si="8"/>
        <v>0</v>
      </c>
      <c r="F26" s="308"/>
      <c r="G26" s="459">
        <f t="shared" si="8"/>
        <v>72.912000000000006</v>
      </c>
      <c r="H26" s="308"/>
      <c r="I26" s="459">
        <f t="shared" si="8"/>
        <v>72.912000000000006</v>
      </c>
      <c r="J26" s="308"/>
      <c r="K26" s="459">
        <f t="shared" si="8"/>
        <v>81.563999999999993</v>
      </c>
      <c r="L26" s="308"/>
      <c r="M26" s="459">
        <f t="shared" si="8"/>
        <v>81.563999999999993</v>
      </c>
      <c r="N26" s="318">
        <f t="shared" si="1"/>
        <v>0</v>
      </c>
      <c r="O26" s="460">
        <f t="shared" si="1"/>
        <v>8.6519999999999868</v>
      </c>
      <c r="P26" s="308">
        <f t="shared" si="8"/>
        <v>0</v>
      </c>
      <c r="Q26" s="459">
        <f t="shared" si="8"/>
        <v>0</v>
      </c>
      <c r="R26" s="318">
        <f t="shared" si="2"/>
        <v>0</v>
      </c>
      <c r="S26" s="460">
        <f t="shared" si="2"/>
        <v>81.563999999999993</v>
      </c>
      <c r="T26" s="460">
        <f t="shared" si="3"/>
        <v>8.6519999999999868</v>
      </c>
      <c r="U26" s="326">
        <f t="shared" si="4"/>
        <v>11.866359447004589</v>
      </c>
      <c r="V26" s="461"/>
      <c r="W26" s="461"/>
      <c r="X26" s="461"/>
      <c r="Y26" s="336"/>
    </row>
    <row r="27" spans="1:25" ht="27.75" customHeight="1">
      <c r="A27" s="462" t="s">
        <v>547</v>
      </c>
      <c r="B27" s="308">
        <v>1147</v>
      </c>
      <c r="C27" s="459">
        <v>73.096800000000002</v>
      </c>
      <c r="D27" s="308"/>
      <c r="E27" s="459"/>
      <c r="F27" s="308">
        <v>1136</v>
      </c>
      <c r="G27" s="459">
        <v>72.912000000000006</v>
      </c>
      <c r="H27" s="308">
        <v>1136</v>
      </c>
      <c r="I27" s="459">
        <v>72.912000000000006</v>
      </c>
      <c r="J27" s="308">
        <v>1385</v>
      </c>
      <c r="K27" s="459">
        <v>81.563999999999993</v>
      </c>
      <c r="L27" s="308">
        <v>1385</v>
      </c>
      <c r="M27" s="459">
        <v>81.563999999999993</v>
      </c>
      <c r="N27" s="318">
        <f>+L27-H27</f>
        <v>249</v>
      </c>
      <c r="O27" s="460">
        <f t="shared" si="1"/>
        <v>8.6519999999999868</v>
      </c>
      <c r="P27" s="308">
        <v>0</v>
      </c>
      <c r="Q27" s="459">
        <v>0</v>
      </c>
      <c r="R27" s="318">
        <f t="shared" si="2"/>
        <v>1385</v>
      </c>
      <c r="S27" s="460">
        <f t="shared" si="2"/>
        <v>81.563999999999993</v>
      </c>
      <c r="T27" s="460">
        <f t="shared" si="3"/>
        <v>8.6519999999999868</v>
      </c>
      <c r="U27" s="326">
        <f t="shared" si="4"/>
        <v>11.866359447004589</v>
      </c>
      <c r="V27" s="461"/>
      <c r="W27" s="461"/>
      <c r="X27" s="461"/>
      <c r="Y27" s="335"/>
    </row>
    <row r="28" spans="1:25" ht="42">
      <c r="A28" s="462" t="s">
        <v>736</v>
      </c>
      <c r="B28" s="308">
        <v>0</v>
      </c>
      <c r="C28" s="459">
        <v>0</v>
      </c>
      <c r="D28" s="308"/>
      <c r="E28" s="459"/>
      <c r="F28" s="308">
        <v>0</v>
      </c>
      <c r="G28" s="459">
        <v>0</v>
      </c>
      <c r="H28" s="308"/>
      <c r="I28" s="459"/>
      <c r="J28" s="308"/>
      <c r="K28" s="459"/>
      <c r="L28" s="308"/>
      <c r="M28" s="459"/>
      <c r="N28" s="318">
        <f t="shared" si="1"/>
        <v>0</v>
      </c>
      <c r="O28" s="460">
        <f t="shared" si="1"/>
        <v>0</v>
      </c>
      <c r="P28" s="308"/>
      <c r="Q28" s="459"/>
      <c r="R28" s="318">
        <f t="shared" si="2"/>
        <v>0</v>
      </c>
      <c r="S28" s="460">
        <f t="shared" si="2"/>
        <v>0</v>
      </c>
      <c r="T28" s="460">
        <f t="shared" si="3"/>
        <v>0</v>
      </c>
      <c r="U28" s="326" t="e">
        <f t="shared" si="4"/>
        <v>#DIV/0!</v>
      </c>
      <c r="V28" s="461"/>
      <c r="W28" s="461"/>
      <c r="X28" s="461"/>
      <c r="Y28" s="336"/>
    </row>
    <row r="29" spans="1:25">
      <c r="A29" s="47" t="s">
        <v>84</v>
      </c>
      <c r="B29" s="308"/>
      <c r="C29" s="459">
        <f t="shared" ref="C29:Q29" si="9">SUM(C30:C31)</f>
        <v>76.815600000000003</v>
      </c>
      <c r="D29" s="308"/>
      <c r="E29" s="459">
        <f t="shared" si="9"/>
        <v>0</v>
      </c>
      <c r="F29" s="308"/>
      <c r="G29" s="459">
        <f t="shared" si="9"/>
        <v>76.534800000000004</v>
      </c>
      <c r="H29" s="308"/>
      <c r="I29" s="459">
        <f t="shared" si="9"/>
        <v>76.534800000000004</v>
      </c>
      <c r="J29" s="308"/>
      <c r="K29" s="459">
        <f t="shared" si="9"/>
        <v>67.023600000000002</v>
      </c>
      <c r="L29" s="308"/>
      <c r="M29" s="459">
        <f t="shared" si="9"/>
        <v>67.023600000000002</v>
      </c>
      <c r="N29" s="318">
        <f t="shared" si="1"/>
        <v>0</v>
      </c>
      <c r="O29" s="460">
        <f t="shared" si="1"/>
        <v>-9.5112000000000023</v>
      </c>
      <c r="P29" s="308">
        <f t="shared" si="9"/>
        <v>0</v>
      </c>
      <c r="Q29" s="459">
        <f t="shared" si="9"/>
        <v>0</v>
      </c>
      <c r="R29" s="318">
        <f t="shared" si="2"/>
        <v>0</v>
      </c>
      <c r="S29" s="460">
        <f t="shared" si="2"/>
        <v>67.023600000000002</v>
      </c>
      <c r="T29" s="460">
        <f t="shared" si="3"/>
        <v>-9.5112000000000023</v>
      </c>
      <c r="U29" s="326">
        <f t="shared" si="4"/>
        <v>-12.427287978801802</v>
      </c>
      <c r="V29" s="461"/>
      <c r="W29" s="461"/>
      <c r="X29" s="461"/>
      <c r="Y29" s="336"/>
    </row>
    <row r="30" spans="1:25" ht="27.75" customHeight="1">
      <c r="A30" s="463" t="s">
        <v>130</v>
      </c>
      <c r="B30" s="343">
        <v>1212</v>
      </c>
      <c r="C30" s="464">
        <v>76.815600000000003</v>
      </c>
      <c r="D30" s="465"/>
      <c r="E30" s="464"/>
      <c r="F30" s="308">
        <v>1206</v>
      </c>
      <c r="G30" s="464">
        <v>76.534800000000004</v>
      </c>
      <c r="H30" s="308">
        <v>1206</v>
      </c>
      <c r="I30" s="464">
        <v>76.534800000000004</v>
      </c>
      <c r="J30" s="308">
        <v>1040</v>
      </c>
      <c r="K30" s="459">
        <v>67.023600000000002</v>
      </c>
      <c r="L30" s="308">
        <v>1040</v>
      </c>
      <c r="M30" s="459">
        <v>67.023600000000002</v>
      </c>
      <c r="N30" s="318">
        <f t="shared" ref="N30:O101" si="10">+L30-H30</f>
        <v>-166</v>
      </c>
      <c r="O30" s="460">
        <f t="shared" si="10"/>
        <v>-9.5112000000000023</v>
      </c>
      <c r="P30" s="308">
        <v>0</v>
      </c>
      <c r="Q30" s="459">
        <v>0</v>
      </c>
      <c r="R30" s="318">
        <f t="shared" si="2"/>
        <v>1040</v>
      </c>
      <c r="S30" s="460">
        <f t="shared" si="2"/>
        <v>67.023600000000002</v>
      </c>
      <c r="T30" s="460">
        <f t="shared" si="3"/>
        <v>-9.5112000000000023</v>
      </c>
      <c r="U30" s="326">
        <f t="shared" si="4"/>
        <v>-12.427287978801802</v>
      </c>
      <c r="V30" s="461"/>
      <c r="W30" s="461"/>
      <c r="X30" s="461"/>
      <c r="Y30" s="335"/>
    </row>
    <row r="31" spans="1:25" ht="47.25" customHeight="1">
      <c r="A31" s="466" t="s">
        <v>737</v>
      </c>
      <c r="B31" s="467">
        <v>0</v>
      </c>
      <c r="C31" s="468">
        <v>0</v>
      </c>
      <c r="D31" s="469"/>
      <c r="E31" s="468"/>
      <c r="F31" s="308">
        <v>0</v>
      </c>
      <c r="G31" s="468">
        <v>0</v>
      </c>
      <c r="H31" s="308">
        <v>0</v>
      </c>
      <c r="I31" s="468">
        <v>0</v>
      </c>
      <c r="J31" s="308"/>
      <c r="K31" s="459"/>
      <c r="L31" s="308"/>
      <c r="M31" s="459"/>
      <c r="N31" s="318">
        <f t="shared" si="10"/>
        <v>0</v>
      </c>
      <c r="O31" s="460">
        <f t="shared" si="10"/>
        <v>0</v>
      </c>
      <c r="P31" s="308"/>
      <c r="Q31" s="459"/>
      <c r="R31" s="318">
        <f t="shared" si="2"/>
        <v>0</v>
      </c>
      <c r="S31" s="460">
        <f t="shared" si="2"/>
        <v>0</v>
      </c>
      <c r="T31" s="460">
        <f t="shared" si="3"/>
        <v>0</v>
      </c>
      <c r="U31" s="326" t="e">
        <f t="shared" si="4"/>
        <v>#DIV/0!</v>
      </c>
      <c r="V31" s="461"/>
      <c r="W31" s="461"/>
      <c r="X31" s="461"/>
      <c r="Y31" s="335"/>
    </row>
    <row r="32" spans="1:25" ht="26.25" customHeight="1">
      <c r="A32" s="470" t="s">
        <v>85</v>
      </c>
      <c r="B32" s="316">
        <v>4</v>
      </c>
      <c r="C32" s="471">
        <v>1.49E-2</v>
      </c>
      <c r="D32" s="316"/>
      <c r="E32" s="471"/>
      <c r="F32" s="308">
        <v>1</v>
      </c>
      <c r="G32" s="459">
        <v>5.8999999999999999E-3</v>
      </c>
      <c r="H32" s="308">
        <v>1</v>
      </c>
      <c r="I32" s="459">
        <v>5.8999999999999999E-3</v>
      </c>
      <c r="J32" s="308">
        <v>0</v>
      </c>
      <c r="K32" s="459">
        <v>0</v>
      </c>
      <c r="L32" s="308">
        <v>0</v>
      </c>
      <c r="M32" s="459">
        <v>0</v>
      </c>
      <c r="N32" s="318">
        <f t="shared" si="10"/>
        <v>-1</v>
      </c>
      <c r="O32" s="460">
        <f t="shared" si="10"/>
        <v>-5.8999999999999999E-3</v>
      </c>
      <c r="P32" s="308"/>
      <c r="Q32" s="459"/>
      <c r="R32" s="318">
        <f>+L32+P32</f>
        <v>0</v>
      </c>
      <c r="S32" s="460">
        <f t="shared" si="2"/>
        <v>0</v>
      </c>
      <c r="T32" s="460">
        <f t="shared" si="3"/>
        <v>-5.8999999999999999E-3</v>
      </c>
      <c r="U32" s="326">
        <f t="shared" si="4"/>
        <v>-100</v>
      </c>
      <c r="V32" s="461"/>
      <c r="W32" s="461"/>
      <c r="X32" s="461"/>
      <c r="Y32" s="335"/>
    </row>
    <row r="33" spans="1:25">
      <c r="A33" s="47" t="s">
        <v>86</v>
      </c>
      <c r="B33" s="308"/>
      <c r="C33" s="459">
        <f>SUM(C34:C38)</f>
        <v>2.7524999999999999</v>
      </c>
      <c r="D33" s="308"/>
      <c r="E33" s="459">
        <f t="shared" ref="E33:Q33" si="11">SUM(E34:E38)</f>
        <v>0</v>
      </c>
      <c r="F33" s="308"/>
      <c r="G33" s="459">
        <f t="shared" si="11"/>
        <v>2.5333999999999999</v>
      </c>
      <c r="H33" s="308"/>
      <c r="I33" s="459">
        <f t="shared" ref="I33" si="12">SUM(I34:I38)</f>
        <v>2.5333999999999999</v>
      </c>
      <c r="J33" s="308"/>
      <c r="K33" s="459">
        <f>SUM(K34:K38)</f>
        <v>2.6088</v>
      </c>
      <c r="L33" s="308"/>
      <c r="M33" s="459">
        <f t="shared" ref="M33" si="13">SUM(M34:M38)</f>
        <v>2.6088</v>
      </c>
      <c r="N33" s="318">
        <f t="shared" si="10"/>
        <v>0</v>
      </c>
      <c r="O33" s="460">
        <f t="shared" si="10"/>
        <v>7.5400000000000134E-2</v>
      </c>
      <c r="P33" s="308">
        <f t="shared" si="11"/>
        <v>0</v>
      </c>
      <c r="Q33" s="459">
        <f t="shared" si="11"/>
        <v>0</v>
      </c>
      <c r="R33" s="318">
        <f t="shared" si="2"/>
        <v>0</v>
      </c>
      <c r="S33" s="460">
        <f t="shared" si="2"/>
        <v>2.6088</v>
      </c>
      <c r="T33" s="460">
        <f t="shared" si="3"/>
        <v>7.5400000000000134E-2</v>
      </c>
      <c r="U33" s="326">
        <f t="shared" si="4"/>
        <v>2.9762374674350731</v>
      </c>
      <c r="V33" s="461"/>
      <c r="W33" s="461"/>
      <c r="X33" s="461"/>
      <c r="Y33" s="336"/>
    </row>
    <row r="34" spans="1:25" ht="50.25" customHeight="1">
      <c r="A34" s="472" t="s">
        <v>185</v>
      </c>
      <c r="B34" s="308">
        <v>0</v>
      </c>
      <c r="C34" s="459">
        <v>0</v>
      </c>
      <c r="D34" s="308"/>
      <c r="E34" s="459"/>
      <c r="F34" s="308">
        <v>0</v>
      </c>
      <c r="G34" s="459">
        <v>0</v>
      </c>
      <c r="H34" s="308">
        <v>0</v>
      </c>
      <c r="I34" s="459">
        <v>0</v>
      </c>
      <c r="J34" s="308"/>
      <c r="K34" s="459"/>
      <c r="L34" s="308"/>
      <c r="M34" s="459"/>
      <c r="N34" s="318">
        <f t="shared" si="10"/>
        <v>0</v>
      </c>
      <c r="O34" s="460">
        <f t="shared" si="10"/>
        <v>0</v>
      </c>
      <c r="P34" s="308"/>
      <c r="Q34" s="459"/>
      <c r="R34" s="318">
        <f t="shared" si="2"/>
        <v>0</v>
      </c>
      <c r="S34" s="460">
        <f t="shared" si="2"/>
        <v>0</v>
      </c>
      <c r="T34" s="460">
        <f t="shared" si="3"/>
        <v>0</v>
      </c>
      <c r="U34" s="326" t="e">
        <f t="shared" si="4"/>
        <v>#DIV/0!</v>
      </c>
      <c r="V34" s="461"/>
      <c r="W34" s="461"/>
      <c r="X34" s="461"/>
      <c r="Y34" s="335"/>
    </row>
    <row r="35" spans="1:25" ht="47.25" customHeight="1">
      <c r="A35" s="472" t="s">
        <v>738</v>
      </c>
      <c r="B35" s="308">
        <v>0</v>
      </c>
      <c r="C35" s="459">
        <v>0</v>
      </c>
      <c r="D35" s="308"/>
      <c r="E35" s="459"/>
      <c r="F35" s="308">
        <v>0</v>
      </c>
      <c r="G35" s="459">
        <v>0</v>
      </c>
      <c r="H35" s="308">
        <v>0</v>
      </c>
      <c r="I35" s="459">
        <v>0</v>
      </c>
      <c r="J35" s="308"/>
      <c r="K35" s="459"/>
      <c r="L35" s="308"/>
      <c r="M35" s="459"/>
      <c r="N35" s="318">
        <f t="shared" si="10"/>
        <v>0</v>
      </c>
      <c r="O35" s="460">
        <f t="shared" si="10"/>
        <v>0</v>
      </c>
      <c r="P35" s="308"/>
      <c r="Q35" s="459"/>
      <c r="R35" s="318">
        <f t="shared" si="2"/>
        <v>0</v>
      </c>
      <c r="S35" s="460">
        <f t="shared" si="2"/>
        <v>0</v>
      </c>
      <c r="T35" s="460">
        <f t="shared" si="3"/>
        <v>0</v>
      </c>
      <c r="U35" s="326" t="e">
        <f t="shared" si="4"/>
        <v>#DIV/0!</v>
      </c>
      <c r="V35" s="461"/>
      <c r="W35" s="461"/>
      <c r="X35" s="461"/>
      <c r="Y35" s="335"/>
    </row>
    <row r="36" spans="1:25" ht="45.75" customHeight="1">
      <c r="A36" s="472" t="s">
        <v>739</v>
      </c>
      <c r="B36" s="308">
        <v>0</v>
      </c>
      <c r="C36" s="459">
        <v>0</v>
      </c>
      <c r="D36" s="308"/>
      <c r="E36" s="459"/>
      <c r="F36" s="308">
        <v>0</v>
      </c>
      <c r="G36" s="459">
        <v>0</v>
      </c>
      <c r="H36" s="308">
        <v>0</v>
      </c>
      <c r="I36" s="459">
        <v>0</v>
      </c>
      <c r="J36" s="308"/>
      <c r="K36" s="459"/>
      <c r="L36" s="308"/>
      <c r="M36" s="459"/>
      <c r="N36" s="318">
        <f t="shared" si="10"/>
        <v>0</v>
      </c>
      <c r="O36" s="460">
        <f t="shared" si="10"/>
        <v>0</v>
      </c>
      <c r="P36" s="308"/>
      <c r="Q36" s="459"/>
      <c r="R36" s="318">
        <f t="shared" si="2"/>
        <v>0</v>
      </c>
      <c r="S36" s="460">
        <f t="shared" si="2"/>
        <v>0</v>
      </c>
      <c r="T36" s="460">
        <f t="shared" si="3"/>
        <v>0</v>
      </c>
      <c r="U36" s="326" t="e">
        <f t="shared" si="4"/>
        <v>#DIV/0!</v>
      </c>
      <c r="V36" s="461"/>
      <c r="W36" s="461"/>
      <c r="X36" s="461"/>
      <c r="Y36" s="335"/>
    </row>
    <row r="37" spans="1:25" ht="33.75" customHeight="1">
      <c r="A37" s="472" t="s">
        <v>740</v>
      </c>
      <c r="B37" s="308">
        <v>53</v>
      </c>
      <c r="C37" s="459">
        <v>0.8085</v>
      </c>
      <c r="D37" s="308"/>
      <c r="E37" s="459"/>
      <c r="F37" s="308">
        <v>48</v>
      </c>
      <c r="G37" s="459">
        <v>0.61339999999999995</v>
      </c>
      <c r="H37" s="308">
        <v>48</v>
      </c>
      <c r="I37" s="459">
        <v>0.61339999999999995</v>
      </c>
      <c r="J37" s="308">
        <v>46</v>
      </c>
      <c r="K37" s="459">
        <v>0.64080000000000004</v>
      </c>
      <c r="L37" s="308">
        <v>46</v>
      </c>
      <c r="M37" s="459">
        <v>0.64080000000000004</v>
      </c>
      <c r="N37" s="318">
        <f t="shared" si="10"/>
        <v>-2</v>
      </c>
      <c r="O37" s="460">
        <f t="shared" si="10"/>
        <v>2.7400000000000091E-2</v>
      </c>
      <c r="P37" s="308">
        <v>0</v>
      </c>
      <c r="Q37" s="459">
        <v>0</v>
      </c>
      <c r="R37" s="318">
        <f t="shared" si="2"/>
        <v>46</v>
      </c>
      <c r="S37" s="460">
        <f t="shared" si="2"/>
        <v>0.64080000000000004</v>
      </c>
      <c r="T37" s="460">
        <f t="shared" si="3"/>
        <v>2.7400000000000091E-2</v>
      </c>
      <c r="U37" s="326">
        <f t="shared" si="4"/>
        <v>4.4669057711118505</v>
      </c>
      <c r="V37" s="461"/>
      <c r="W37" s="461"/>
      <c r="X37" s="461"/>
      <c r="Y37" s="335"/>
    </row>
    <row r="38" spans="1:25" ht="48.75" customHeight="1">
      <c r="A38" s="472" t="s">
        <v>741</v>
      </c>
      <c r="B38" s="308">
        <v>81</v>
      </c>
      <c r="C38" s="459">
        <v>1.944</v>
      </c>
      <c r="D38" s="308"/>
      <c r="E38" s="459"/>
      <c r="F38" s="308">
        <v>80</v>
      </c>
      <c r="G38" s="459">
        <v>1.92</v>
      </c>
      <c r="H38" s="308">
        <v>80</v>
      </c>
      <c r="I38" s="459">
        <v>1.92</v>
      </c>
      <c r="J38" s="308">
        <v>82</v>
      </c>
      <c r="K38" s="459">
        <v>1.968</v>
      </c>
      <c r="L38" s="308">
        <v>82</v>
      </c>
      <c r="M38" s="459">
        <v>1.968</v>
      </c>
      <c r="N38" s="318">
        <f t="shared" si="10"/>
        <v>2</v>
      </c>
      <c r="O38" s="460">
        <f t="shared" si="10"/>
        <v>4.8000000000000043E-2</v>
      </c>
      <c r="P38" s="308">
        <v>0</v>
      </c>
      <c r="Q38" s="459">
        <v>0</v>
      </c>
      <c r="R38" s="318">
        <f t="shared" si="2"/>
        <v>82</v>
      </c>
      <c r="S38" s="460">
        <f t="shared" si="2"/>
        <v>1.968</v>
      </c>
      <c r="T38" s="460">
        <f t="shared" si="3"/>
        <v>4.8000000000000043E-2</v>
      </c>
      <c r="U38" s="326">
        <f t="shared" si="4"/>
        <v>2.5000000000000022</v>
      </c>
      <c r="V38" s="461"/>
      <c r="W38" s="461"/>
      <c r="X38" s="461"/>
      <c r="Y38" s="335"/>
    </row>
    <row r="39" spans="1:25">
      <c r="A39" s="261" t="s">
        <v>62</v>
      </c>
      <c r="B39" s="309">
        <f>+B40+B42</f>
        <v>146</v>
      </c>
      <c r="C39" s="473">
        <f t="shared" ref="C39:Q39" si="14">+C40+C42</f>
        <v>49.7241</v>
      </c>
      <c r="D39" s="309">
        <f t="shared" si="14"/>
        <v>138</v>
      </c>
      <c r="E39" s="473">
        <f t="shared" si="14"/>
        <v>45.8416</v>
      </c>
      <c r="F39" s="309">
        <f t="shared" si="14"/>
        <v>117</v>
      </c>
      <c r="G39" s="473">
        <f t="shared" si="14"/>
        <v>41.036899999999996</v>
      </c>
      <c r="H39" s="309">
        <f t="shared" si="14"/>
        <v>117</v>
      </c>
      <c r="I39" s="473">
        <f t="shared" si="14"/>
        <v>41.036899999999996</v>
      </c>
      <c r="J39" s="309">
        <f t="shared" si="14"/>
        <v>93</v>
      </c>
      <c r="K39" s="473">
        <f>+K40+K42</f>
        <v>25.626000000000001</v>
      </c>
      <c r="L39" s="309">
        <f t="shared" si="14"/>
        <v>93</v>
      </c>
      <c r="M39" s="473">
        <f t="shared" si="14"/>
        <v>25.626000000000001</v>
      </c>
      <c r="N39" s="353">
        <f t="shared" si="10"/>
        <v>-24</v>
      </c>
      <c r="O39" s="474">
        <f t="shared" si="10"/>
        <v>-15.410899999999994</v>
      </c>
      <c r="P39" s="309">
        <f t="shared" si="14"/>
        <v>0</v>
      </c>
      <c r="Q39" s="473">
        <f t="shared" si="14"/>
        <v>0</v>
      </c>
      <c r="R39" s="353">
        <f t="shared" si="2"/>
        <v>93</v>
      </c>
      <c r="S39" s="474">
        <f t="shared" si="2"/>
        <v>25.626000000000001</v>
      </c>
      <c r="T39" s="474">
        <f t="shared" si="3"/>
        <v>-15.410899999999994</v>
      </c>
      <c r="U39" s="354">
        <f t="shared" si="4"/>
        <v>-37.553762589279394</v>
      </c>
      <c r="V39" s="475"/>
      <c r="W39" s="475"/>
      <c r="X39" s="475"/>
      <c r="Y39" s="337"/>
    </row>
    <row r="40" spans="1:25">
      <c r="A40" s="46" t="s">
        <v>87</v>
      </c>
      <c r="B40" s="308">
        <f>+B41</f>
        <v>146</v>
      </c>
      <c r="C40" s="459">
        <f t="shared" ref="C40:Q40" si="15">+C41</f>
        <v>49.604100000000003</v>
      </c>
      <c r="D40" s="308">
        <f t="shared" si="15"/>
        <v>138</v>
      </c>
      <c r="E40" s="459">
        <f t="shared" si="15"/>
        <v>45.8416</v>
      </c>
      <c r="F40" s="308">
        <f t="shared" si="15"/>
        <v>117</v>
      </c>
      <c r="G40" s="459">
        <f t="shared" si="15"/>
        <v>40.916899999999998</v>
      </c>
      <c r="H40" s="308">
        <f t="shared" si="15"/>
        <v>117</v>
      </c>
      <c r="I40" s="459">
        <f t="shared" si="15"/>
        <v>40.916899999999998</v>
      </c>
      <c r="J40" s="308">
        <f t="shared" si="15"/>
        <v>93</v>
      </c>
      <c r="K40" s="459">
        <f>+K41</f>
        <v>25.53</v>
      </c>
      <c r="L40" s="308">
        <f t="shared" si="15"/>
        <v>93</v>
      </c>
      <c r="M40" s="459">
        <f t="shared" si="15"/>
        <v>25.53</v>
      </c>
      <c r="N40" s="318">
        <f t="shared" si="10"/>
        <v>-24</v>
      </c>
      <c r="O40" s="460">
        <f t="shared" si="10"/>
        <v>-15.386899999999997</v>
      </c>
      <c r="P40" s="308">
        <f t="shared" si="15"/>
        <v>0</v>
      </c>
      <c r="Q40" s="459">
        <f t="shared" si="15"/>
        <v>0</v>
      </c>
      <c r="R40" s="318">
        <f t="shared" si="2"/>
        <v>93</v>
      </c>
      <c r="S40" s="460">
        <f t="shared" si="2"/>
        <v>25.53</v>
      </c>
      <c r="T40" s="460">
        <f t="shared" si="3"/>
        <v>-15.386899999999997</v>
      </c>
      <c r="U40" s="326">
        <f t="shared" si="4"/>
        <v>-37.605243799017025</v>
      </c>
      <c r="V40" s="461"/>
      <c r="W40" s="461"/>
      <c r="X40" s="461"/>
      <c r="Y40" s="336"/>
    </row>
    <row r="41" spans="1:25" ht="44.25" customHeight="1">
      <c r="A41" s="47" t="s">
        <v>88</v>
      </c>
      <c r="B41" s="308">
        <v>146</v>
      </c>
      <c r="C41" s="459">
        <v>49.604100000000003</v>
      </c>
      <c r="D41" s="308">
        <v>138</v>
      </c>
      <c r="E41" s="459">
        <v>45.8416</v>
      </c>
      <c r="F41" s="308">
        <v>117</v>
      </c>
      <c r="G41" s="459">
        <v>40.916899999999998</v>
      </c>
      <c r="H41" s="308">
        <v>117</v>
      </c>
      <c r="I41" s="459">
        <v>40.916899999999998</v>
      </c>
      <c r="J41" s="308">
        <v>93</v>
      </c>
      <c r="K41" s="459">
        <v>25.53</v>
      </c>
      <c r="L41" s="308">
        <v>93</v>
      </c>
      <c r="M41" s="459">
        <v>25.53</v>
      </c>
      <c r="N41" s="318">
        <f t="shared" si="10"/>
        <v>-24</v>
      </c>
      <c r="O41" s="460">
        <f t="shared" si="10"/>
        <v>-15.386899999999997</v>
      </c>
      <c r="P41" s="308">
        <v>0</v>
      </c>
      <c r="Q41" s="459">
        <v>0</v>
      </c>
      <c r="R41" s="318">
        <f t="shared" si="2"/>
        <v>93</v>
      </c>
      <c r="S41" s="460">
        <f t="shared" si="2"/>
        <v>25.53</v>
      </c>
      <c r="T41" s="460">
        <f t="shared" si="3"/>
        <v>-15.386899999999997</v>
      </c>
      <c r="U41" s="326">
        <f t="shared" si="4"/>
        <v>-37.605243799017025</v>
      </c>
      <c r="V41" s="461"/>
      <c r="W41" s="461"/>
      <c r="X41" s="461"/>
      <c r="Y41" s="335"/>
    </row>
    <row r="42" spans="1:25">
      <c r="A42" s="46" t="s">
        <v>89</v>
      </c>
      <c r="B42" s="308"/>
      <c r="C42" s="459">
        <f t="shared" ref="C42:Q42" si="16">+C43+C44+C45</f>
        <v>0.12</v>
      </c>
      <c r="D42" s="308"/>
      <c r="E42" s="459">
        <f t="shared" si="16"/>
        <v>0</v>
      </c>
      <c r="F42" s="308"/>
      <c r="G42" s="459">
        <f t="shared" si="16"/>
        <v>0.12</v>
      </c>
      <c r="H42" s="308"/>
      <c r="I42" s="459">
        <f t="shared" si="16"/>
        <v>0.12</v>
      </c>
      <c r="J42" s="308"/>
      <c r="K42" s="459">
        <f>+K43+K44+K45</f>
        <v>9.6000000000000002E-2</v>
      </c>
      <c r="L42" s="308">
        <f t="shared" si="16"/>
        <v>0</v>
      </c>
      <c r="M42" s="459">
        <f t="shared" si="16"/>
        <v>9.6000000000000002E-2</v>
      </c>
      <c r="N42" s="318">
        <f t="shared" si="10"/>
        <v>0</v>
      </c>
      <c r="O42" s="460">
        <f t="shared" si="10"/>
        <v>-2.3999999999999994E-2</v>
      </c>
      <c r="P42" s="308">
        <f t="shared" si="16"/>
        <v>0</v>
      </c>
      <c r="Q42" s="459">
        <f t="shared" si="16"/>
        <v>0</v>
      </c>
      <c r="R42" s="318">
        <f t="shared" si="2"/>
        <v>0</v>
      </c>
      <c r="S42" s="460">
        <f t="shared" si="2"/>
        <v>9.6000000000000002E-2</v>
      </c>
      <c r="T42" s="460">
        <f t="shared" si="3"/>
        <v>-2.3999999999999994E-2</v>
      </c>
      <c r="U42" s="326">
        <f t="shared" si="4"/>
        <v>-19.999999999999996</v>
      </c>
      <c r="V42" s="461"/>
      <c r="W42" s="461"/>
      <c r="X42" s="461"/>
      <c r="Y42" s="336"/>
    </row>
    <row r="43" spans="1:25" ht="22.5" customHeight="1">
      <c r="A43" s="47" t="s">
        <v>90</v>
      </c>
      <c r="B43" s="308">
        <v>0</v>
      </c>
      <c r="C43" s="459">
        <v>0</v>
      </c>
      <c r="D43" s="308"/>
      <c r="E43" s="459"/>
      <c r="F43" s="308">
        <v>0</v>
      </c>
      <c r="G43" s="459">
        <v>0</v>
      </c>
      <c r="H43" s="308">
        <v>0</v>
      </c>
      <c r="I43" s="459">
        <v>0</v>
      </c>
      <c r="J43" s="308"/>
      <c r="K43" s="459"/>
      <c r="L43" s="308"/>
      <c r="M43" s="459"/>
      <c r="N43" s="318">
        <f t="shared" si="10"/>
        <v>0</v>
      </c>
      <c r="O43" s="460">
        <f t="shared" si="10"/>
        <v>0</v>
      </c>
      <c r="P43" s="308"/>
      <c r="Q43" s="459"/>
      <c r="R43" s="318">
        <f t="shared" si="2"/>
        <v>0</v>
      </c>
      <c r="S43" s="460">
        <f t="shared" si="2"/>
        <v>0</v>
      </c>
      <c r="T43" s="460">
        <f t="shared" si="3"/>
        <v>0</v>
      </c>
      <c r="U43" s="326" t="e">
        <f t="shared" si="4"/>
        <v>#DIV/0!</v>
      </c>
      <c r="V43" s="461"/>
      <c r="W43" s="461"/>
      <c r="X43" s="461"/>
      <c r="Y43" s="336"/>
    </row>
    <row r="44" spans="1:25">
      <c r="A44" s="47" t="s">
        <v>742</v>
      </c>
      <c r="B44" s="308">
        <v>0</v>
      </c>
      <c r="C44" s="459">
        <v>0</v>
      </c>
      <c r="D44" s="308"/>
      <c r="E44" s="459"/>
      <c r="F44" s="308">
        <v>0</v>
      </c>
      <c r="G44" s="459">
        <v>0</v>
      </c>
      <c r="H44" s="308">
        <v>0</v>
      </c>
      <c r="I44" s="459">
        <v>0</v>
      </c>
      <c r="J44" s="308"/>
      <c r="K44" s="459"/>
      <c r="L44" s="308"/>
      <c r="M44" s="459"/>
      <c r="N44" s="318">
        <f t="shared" si="10"/>
        <v>0</v>
      </c>
      <c r="O44" s="460">
        <f t="shared" si="10"/>
        <v>0</v>
      </c>
      <c r="P44" s="308"/>
      <c r="Q44" s="459"/>
      <c r="R44" s="318">
        <f t="shared" si="2"/>
        <v>0</v>
      </c>
      <c r="S44" s="460">
        <f t="shared" si="2"/>
        <v>0</v>
      </c>
      <c r="T44" s="460">
        <f t="shared" si="3"/>
        <v>0</v>
      </c>
      <c r="U44" s="326" t="e">
        <f t="shared" si="4"/>
        <v>#DIV/0!</v>
      </c>
      <c r="V44" s="461"/>
      <c r="W44" s="461"/>
      <c r="X44" s="461"/>
      <c r="Y44" s="336"/>
    </row>
    <row r="45" spans="1:25">
      <c r="A45" s="47" t="s">
        <v>91</v>
      </c>
      <c r="B45" s="308"/>
      <c r="C45" s="459">
        <f t="shared" ref="C45:Q45" si="17">+C46</f>
        <v>0.12</v>
      </c>
      <c r="D45" s="308"/>
      <c r="E45" s="459">
        <f t="shared" si="17"/>
        <v>0</v>
      </c>
      <c r="F45" s="308"/>
      <c r="G45" s="459">
        <f t="shared" si="17"/>
        <v>0.12</v>
      </c>
      <c r="H45" s="308"/>
      <c r="I45" s="459">
        <f t="shared" si="17"/>
        <v>0.12</v>
      </c>
      <c r="J45" s="308"/>
      <c r="K45" s="459">
        <f>+K46</f>
        <v>9.6000000000000002E-2</v>
      </c>
      <c r="L45" s="308"/>
      <c r="M45" s="459">
        <f t="shared" si="17"/>
        <v>9.6000000000000002E-2</v>
      </c>
      <c r="N45" s="318">
        <f t="shared" si="10"/>
        <v>0</v>
      </c>
      <c r="O45" s="460">
        <f t="shared" si="10"/>
        <v>-2.3999999999999994E-2</v>
      </c>
      <c r="P45" s="308">
        <f t="shared" si="17"/>
        <v>0</v>
      </c>
      <c r="Q45" s="459">
        <f t="shared" si="17"/>
        <v>0</v>
      </c>
      <c r="R45" s="318">
        <f t="shared" si="2"/>
        <v>0</v>
      </c>
      <c r="S45" s="460">
        <f t="shared" si="2"/>
        <v>9.6000000000000002E-2</v>
      </c>
      <c r="T45" s="460">
        <f t="shared" si="3"/>
        <v>-2.3999999999999994E-2</v>
      </c>
      <c r="U45" s="326">
        <f t="shared" si="4"/>
        <v>-19.999999999999996</v>
      </c>
      <c r="V45" s="461"/>
      <c r="W45" s="461"/>
      <c r="X45" s="461"/>
      <c r="Y45" s="336"/>
    </row>
    <row r="46" spans="1:25" ht="42">
      <c r="A46" s="49" t="s">
        <v>743</v>
      </c>
      <c r="B46" s="310">
        <v>5</v>
      </c>
      <c r="C46" s="476">
        <v>0.12</v>
      </c>
      <c r="D46" s="310"/>
      <c r="E46" s="476"/>
      <c r="F46" s="310">
        <v>5</v>
      </c>
      <c r="G46" s="476">
        <v>0.12</v>
      </c>
      <c r="H46" s="310">
        <v>5</v>
      </c>
      <c r="I46" s="476">
        <v>0.12</v>
      </c>
      <c r="J46" s="310">
        <v>4</v>
      </c>
      <c r="K46" s="476">
        <v>9.6000000000000002E-2</v>
      </c>
      <c r="L46" s="310">
        <v>4</v>
      </c>
      <c r="M46" s="476">
        <v>9.6000000000000002E-2</v>
      </c>
      <c r="N46" s="362">
        <f t="shared" si="10"/>
        <v>-1</v>
      </c>
      <c r="O46" s="477">
        <f t="shared" si="10"/>
        <v>-2.3999999999999994E-2</v>
      </c>
      <c r="P46" s="310">
        <v>0</v>
      </c>
      <c r="Q46" s="476">
        <v>0</v>
      </c>
      <c r="R46" s="362">
        <f t="shared" si="2"/>
        <v>4</v>
      </c>
      <c r="S46" s="477">
        <f t="shared" si="2"/>
        <v>9.6000000000000002E-2</v>
      </c>
      <c r="T46" s="477">
        <f t="shared" si="3"/>
        <v>-2.3999999999999994E-2</v>
      </c>
      <c r="U46" s="363">
        <f t="shared" si="4"/>
        <v>-19.999999999999996</v>
      </c>
      <c r="V46" s="478"/>
      <c r="W46" s="478"/>
      <c r="X46" s="478"/>
      <c r="Y46" s="338"/>
    </row>
    <row r="47" spans="1:25" s="25" customFormat="1">
      <c r="A47" s="479" t="s">
        <v>63</v>
      </c>
      <c r="B47" s="480">
        <f>+B48+B51</f>
        <v>0</v>
      </c>
      <c r="C47" s="481">
        <f t="shared" ref="C47:Q47" si="18">+C48+C51</f>
        <v>0</v>
      </c>
      <c r="D47" s="480">
        <f t="shared" si="18"/>
        <v>0</v>
      </c>
      <c r="E47" s="481">
        <f t="shared" si="18"/>
        <v>0</v>
      </c>
      <c r="F47" s="480">
        <f t="shared" si="18"/>
        <v>0</v>
      </c>
      <c r="G47" s="481">
        <f t="shared" si="18"/>
        <v>0</v>
      </c>
      <c r="H47" s="480">
        <f t="shared" si="18"/>
        <v>0</v>
      </c>
      <c r="I47" s="481">
        <f t="shared" si="18"/>
        <v>0</v>
      </c>
      <c r="J47" s="480">
        <f t="shared" si="18"/>
        <v>0</v>
      </c>
      <c r="K47" s="481">
        <f t="shared" si="18"/>
        <v>0</v>
      </c>
      <c r="L47" s="480">
        <f t="shared" si="18"/>
        <v>0</v>
      </c>
      <c r="M47" s="481">
        <f t="shared" si="18"/>
        <v>0</v>
      </c>
      <c r="N47" s="317">
        <f t="shared" si="10"/>
        <v>0</v>
      </c>
      <c r="O47" s="482">
        <f t="shared" si="10"/>
        <v>0</v>
      </c>
      <c r="P47" s="480">
        <f t="shared" si="18"/>
        <v>0</v>
      </c>
      <c r="Q47" s="481">
        <f t="shared" si="18"/>
        <v>0</v>
      </c>
      <c r="R47" s="317">
        <f t="shared" si="2"/>
        <v>0</v>
      </c>
      <c r="S47" s="482">
        <f t="shared" si="2"/>
        <v>0</v>
      </c>
      <c r="T47" s="482">
        <f t="shared" si="3"/>
        <v>0</v>
      </c>
      <c r="U47" s="325" t="e">
        <f t="shared" si="4"/>
        <v>#DIV/0!</v>
      </c>
      <c r="V47" s="483"/>
      <c r="W47" s="483"/>
      <c r="X47" s="483"/>
      <c r="Y47" s="484"/>
    </row>
    <row r="48" spans="1:25" s="25" customFormat="1">
      <c r="A48" s="485" t="s">
        <v>92</v>
      </c>
      <c r="B48" s="486">
        <f>+B49+B50</f>
        <v>0</v>
      </c>
      <c r="C48" s="487">
        <f t="shared" ref="C48:Q48" si="19">+C49+C50</f>
        <v>0</v>
      </c>
      <c r="D48" s="486">
        <f t="shared" si="19"/>
        <v>0</v>
      </c>
      <c r="E48" s="487">
        <f t="shared" si="19"/>
        <v>0</v>
      </c>
      <c r="F48" s="486">
        <f t="shared" si="19"/>
        <v>0</v>
      </c>
      <c r="G48" s="487">
        <f t="shared" si="19"/>
        <v>0</v>
      </c>
      <c r="H48" s="486">
        <f t="shared" si="19"/>
        <v>0</v>
      </c>
      <c r="I48" s="487">
        <f t="shared" si="19"/>
        <v>0</v>
      </c>
      <c r="J48" s="486">
        <f t="shared" si="19"/>
        <v>0</v>
      </c>
      <c r="K48" s="487">
        <f t="shared" si="19"/>
        <v>0</v>
      </c>
      <c r="L48" s="486">
        <f t="shared" si="19"/>
        <v>0</v>
      </c>
      <c r="M48" s="487">
        <f t="shared" si="19"/>
        <v>0</v>
      </c>
      <c r="N48" s="318">
        <f t="shared" si="10"/>
        <v>0</v>
      </c>
      <c r="O48" s="460">
        <f t="shared" si="10"/>
        <v>0</v>
      </c>
      <c r="P48" s="486">
        <f t="shared" si="19"/>
        <v>0</v>
      </c>
      <c r="Q48" s="487">
        <f t="shared" si="19"/>
        <v>0</v>
      </c>
      <c r="R48" s="318">
        <f t="shared" si="2"/>
        <v>0</v>
      </c>
      <c r="S48" s="460">
        <f t="shared" si="2"/>
        <v>0</v>
      </c>
      <c r="T48" s="460">
        <f t="shared" si="3"/>
        <v>0</v>
      </c>
      <c r="U48" s="326" t="e">
        <f t="shared" si="4"/>
        <v>#DIV/0!</v>
      </c>
      <c r="V48" s="488"/>
      <c r="W48" s="488"/>
      <c r="X48" s="488"/>
      <c r="Y48" s="489"/>
    </row>
    <row r="49" spans="1:25">
      <c r="A49" s="48" t="s">
        <v>93</v>
      </c>
      <c r="B49" s="311"/>
      <c r="C49" s="490"/>
      <c r="D49" s="311"/>
      <c r="E49" s="490"/>
      <c r="F49" s="311"/>
      <c r="G49" s="490"/>
      <c r="H49" s="311"/>
      <c r="I49" s="490"/>
      <c r="J49" s="311"/>
      <c r="K49" s="490"/>
      <c r="L49" s="311"/>
      <c r="M49" s="490"/>
      <c r="N49" s="318">
        <f t="shared" si="10"/>
        <v>0</v>
      </c>
      <c r="O49" s="460">
        <f t="shared" si="10"/>
        <v>0</v>
      </c>
      <c r="P49" s="311"/>
      <c r="Q49" s="490"/>
      <c r="R49" s="318">
        <f t="shared" si="2"/>
        <v>0</v>
      </c>
      <c r="S49" s="460">
        <f t="shared" si="2"/>
        <v>0</v>
      </c>
      <c r="T49" s="460">
        <f t="shared" si="3"/>
        <v>0</v>
      </c>
      <c r="U49" s="326" t="e">
        <f t="shared" si="4"/>
        <v>#DIV/0!</v>
      </c>
      <c r="V49" s="461"/>
      <c r="W49" s="461"/>
      <c r="X49" s="461"/>
      <c r="Y49" s="336"/>
    </row>
    <row r="50" spans="1:25">
      <c r="A50" s="48" t="s">
        <v>94</v>
      </c>
      <c r="B50" s="311"/>
      <c r="C50" s="490"/>
      <c r="D50" s="311"/>
      <c r="E50" s="490"/>
      <c r="F50" s="311"/>
      <c r="G50" s="490"/>
      <c r="H50" s="311"/>
      <c r="I50" s="490"/>
      <c r="J50" s="311">
        <f>+'[21]3. ค่าจ้างชั่วคราว'!G23</f>
        <v>0</v>
      </c>
      <c r="K50" s="490">
        <f>+'[21]3. ค่าจ้างชั่วคราว'!H23</f>
        <v>0</v>
      </c>
      <c r="L50" s="311"/>
      <c r="M50" s="490"/>
      <c r="N50" s="318">
        <f t="shared" si="10"/>
        <v>0</v>
      </c>
      <c r="O50" s="460">
        <f t="shared" si="10"/>
        <v>0</v>
      </c>
      <c r="P50" s="311">
        <f>+'[21]3. ค่าจ้างชั่วคราว'!I23</f>
        <v>0</v>
      </c>
      <c r="Q50" s="490">
        <f>+'[21]3. ค่าจ้างชั่วคราว'!J23</f>
        <v>0</v>
      </c>
      <c r="R50" s="318">
        <f t="shared" si="2"/>
        <v>0</v>
      </c>
      <c r="S50" s="460">
        <f t="shared" si="2"/>
        <v>0</v>
      </c>
      <c r="T50" s="460">
        <f t="shared" si="3"/>
        <v>0</v>
      </c>
      <c r="U50" s="326" t="e">
        <f t="shared" si="4"/>
        <v>#DIV/0!</v>
      </c>
      <c r="V50" s="461"/>
      <c r="W50" s="461"/>
      <c r="X50" s="461"/>
      <c r="Y50" s="336"/>
    </row>
    <row r="51" spans="1:25" s="25" customFormat="1">
      <c r="A51" s="485" t="s">
        <v>744</v>
      </c>
      <c r="B51" s="486">
        <f>+B52+B53+B54+B55</f>
        <v>0</v>
      </c>
      <c r="C51" s="487">
        <f t="shared" ref="C51:Q51" si="20">+C52+C53+C54+C55</f>
        <v>0</v>
      </c>
      <c r="D51" s="486">
        <f t="shared" si="20"/>
        <v>0</v>
      </c>
      <c r="E51" s="487">
        <f t="shared" si="20"/>
        <v>0</v>
      </c>
      <c r="F51" s="486">
        <f t="shared" si="20"/>
        <v>0</v>
      </c>
      <c r="G51" s="487">
        <f t="shared" si="20"/>
        <v>0</v>
      </c>
      <c r="H51" s="486">
        <f t="shared" si="20"/>
        <v>0</v>
      </c>
      <c r="I51" s="487">
        <f t="shared" si="20"/>
        <v>0</v>
      </c>
      <c r="J51" s="486">
        <f t="shared" si="20"/>
        <v>0</v>
      </c>
      <c r="K51" s="487">
        <f t="shared" si="20"/>
        <v>0</v>
      </c>
      <c r="L51" s="486">
        <f t="shared" si="20"/>
        <v>0</v>
      </c>
      <c r="M51" s="487">
        <f t="shared" si="20"/>
        <v>0</v>
      </c>
      <c r="N51" s="318">
        <f t="shared" si="10"/>
        <v>0</v>
      </c>
      <c r="O51" s="460">
        <f t="shared" si="10"/>
        <v>0</v>
      </c>
      <c r="P51" s="486">
        <f t="shared" si="20"/>
        <v>0</v>
      </c>
      <c r="Q51" s="487">
        <f t="shared" si="20"/>
        <v>0</v>
      </c>
      <c r="R51" s="318">
        <f t="shared" si="2"/>
        <v>0</v>
      </c>
      <c r="S51" s="460">
        <f t="shared" si="2"/>
        <v>0</v>
      </c>
      <c r="T51" s="460">
        <f t="shared" si="3"/>
        <v>0</v>
      </c>
      <c r="U51" s="326" t="e">
        <f t="shared" si="4"/>
        <v>#DIV/0!</v>
      </c>
      <c r="V51" s="488"/>
      <c r="W51" s="488"/>
      <c r="X51" s="488"/>
      <c r="Y51" s="489"/>
    </row>
    <row r="52" spans="1:25">
      <c r="A52" s="48" t="s">
        <v>95</v>
      </c>
      <c r="B52" s="311"/>
      <c r="C52" s="490"/>
      <c r="D52" s="311"/>
      <c r="E52" s="490"/>
      <c r="F52" s="311"/>
      <c r="G52" s="490"/>
      <c r="H52" s="311"/>
      <c r="I52" s="490"/>
      <c r="J52" s="311"/>
      <c r="K52" s="490"/>
      <c r="L52" s="311"/>
      <c r="M52" s="490"/>
      <c r="N52" s="318">
        <f t="shared" si="10"/>
        <v>0</v>
      </c>
      <c r="O52" s="460">
        <f t="shared" si="10"/>
        <v>0</v>
      </c>
      <c r="P52" s="311"/>
      <c r="Q52" s="490"/>
      <c r="R52" s="318">
        <f t="shared" si="2"/>
        <v>0</v>
      </c>
      <c r="S52" s="460">
        <f t="shared" si="2"/>
        <v>0</v>
      </c>
      <c r="T52" s="460">
        <f t="shared" si="3"/>
        <v>0</v>
      </c>
      <c r="U52" s="326" t="e">
        <f t="shared" si="4"/>
        <v>#DIV/0!</v>
      </c>
      <c r="V52" s="461"/>
      <c r="W52" s="461"/>
      <c r="X52" s="461"/>
      <c r="Y52" s="336"/>
    </row>
    <row r="53" spans="1:25">
      <c r="A53" s="48" t="s">
        <v>96</v>
      </c>
      <c r="B53" s="311"/>
      <c r="C53" s="490"/>
      <c r="D53" s="311"/>
      <c r="E53" s="490"/>
      <c r="F53" s="311"/>
      <c r="G53" s="490"/>
      <c r="H53" s="311"/>
      <c r="I53" s="490"/>
      <c r="J53" s="311"/>
      <c r="K53" s="490"/>
      <c r="L53" s="311"/>
      <c r="M53" s="490"/>
      <c r="N53" s="318">
        <f t="shared" si="10"/>
        <v>0</v>
      </c>
      <c r="O53" s="460">
        <f t="shared" si="10"/>
        <v>0</v>
      </c>
      <c r="P53" s="311"/>
      <c r="Q53" s="490"/>
      <c r="R53" s="318">
        <f t="shared" si="2"/>
        <v>0</v>
      </c>
      <c r="S53" s="460">
        <f t="shared" si="2"/>
        <v>0</v>
      </c>
      <c r="T53" s="460">
        <f t="shared" si="3"/>
        <v>0</v>
      </c>
      <c r="U53" s="326" t="e">
        <f t="shared" si="4"/>
        <v>#DIV/0!</v>
      </c>
      <c r="V53" s="461"/>
      <c r="W53" s="461"/>
      <c r="X53" s="461"/>
      <c r="Y53" s="336"/>
    </row>
    <row r="54" spans="1:25">
      <c r="A54" s="48" t="s">
        <v>97</v>
      </c>
      <c r="B54" s="311"/>
      <c r="C54" s="490"/>
      <c r="D54" s="311"/>
      <c r="E54" s="490"/>
      <c r="F54" s="311"/>
      <c r="G54" s="490"/>
      <c r="H54" s="311"/>
      <c r="I54" s="490"/>
      <c r="J54" s="311"/>
      <c r="K54" s="490"/>
      <c r="L54" s="311"/>
      <c r="M54" s="490"/>
      <c r="N54" s="318">
        <f t="shared" si="10"/>
        <v>0</v>
      </c>
      <c r="O54" s="460">
        <f t="shared" si="10"/>
        <v>0</v>
      </c>
      <c r="P54" s="311"/>
      <c r="Q54" s="490"/>
      <c r="R54" s="318">
        <f t="shared" si="2"/>
        <v>0</v>
      </c>
      <c r="S54" s="460">
        <f t="shared" si="2"/>
        <v>0</v>
      </c>
      <c r="T54" s="460">
        <f t="shared" si="3"/>
        <v>0</v>
      </c>
      <c r="U54" s="326" t="e">
        <f t="shared" si="4"/>
        <v>#DIV/0!</v>
      </c>
      <c r="V54" s="461"/>
      <c r="W54" s="461"/>
      <c r="X54" s="461"/>
      <c r="Y54" s="336"/>
    </row>
    <row r="55" spans="1:25" ht="30.75" customHeight="1">
      <c r="A55" s="48" t="s">
        <v>98</v>
      </c>
      <c r="B55" s="308"/>
      <c r="C55" s="459"/>
      <c r="D55" s="308"/>
      <c r="E55" s="459"/>
      <c r="F55" s="308"/>
      <c r="G55" s="459"/>
      <c r="H55" s="308"/>
      <c r="I55" s="459"/>
      <c r="J55" s="308"/>
      <c r="K55" s="459"/>
      <c r="L55" s="308"/>
      <c r="M55" s="459"/>
      <c r="N55" s="318">
        <f t="shared" si="10"/>
        <v>0</v>
      </c>
      <c r="O55" s="460">
        <f t="shared" si="10"/>
        <v>0</v>
      </c>
      <c r="P55" s="308"/>
      <c r="Q55" s="459"/>
      <c r="R55" s="318">
        <f t="shared" si="2"/>
        <v>0</v>
      </c>
      <c r="S55" s="460">
        <f t="shared" si="2"/>
        <v>0</v>
      </c>
      <c r="T55" s="460">
        <f t="shared" si="3"/>
        <v>0</v>
      </c>
      <c r="U55" s="326" t="e">
        <f t="shared" si="4"/>
        <v>#DIV/0!</v>
      </c>
      <c r="V55" s="461"/>
      <c r="W55" s="461"/>
      <c r="X55" s="461"/>
      <c r="Y55" s="336"/>
    </row>
    <row r="56" spans="1:25" s="25" customFormat="1" ht="24" customHeight="1">
      <c r="A56" s="262" t="s">
        <v>64</v>
      </c>
      <c r="B56" s="312">
        <f t="shared" ref="B56:M56" si="21">+B57+B60</f>
        <v>197</v>
      </c>
      <c r="C56" s="491">
        <f t="shared" si="21"/>
        <v>45.241399999999999</v>
      </c>
      <c r="D56" s="312">
        <f t="shared" si="21"/>
        <v>0</v>
      </c>
      <c r="E56" s="491">
        <f t="shared" si="21"/>
        <v>45.2</v>
      </c>
      <c r="F56" s="312">
        <f t="shared" si="21"/>
        <v>201</v>
      </c>
      <c r="G56" s="491">
        <f t="shared" si="21"/>
        <v>50.783200000000001</v>
      </c>
      <c r="H56" s="312">
        <f t="shared" si="21"/>
        <v>201</v>
      </c>
      <c r="I56" s="491">
        <f t="shared" si="21"/>
        <v>50.783200000000001</v>
      </c>
      <c r="J56" s="312">
        <f t="shared" si="21"/>
        <v>243</v>
      </c>
      <c r="K56" s="491">
        <f>+K57+K60</f>
        <v>80.534100000000009</v>
      </c>
      <c r="L56" s="312">
        <f t="shared" si="21"/>
        <v>218</v>
      </c>
      <c r="M56" s="491">
        <f t="shared" si="21"/>
        <v>75.134100000000004</v>
      </c>
      <c r="N56" s="353">
        <f t="shared" si="10"/>
        <v>17</v>
      </c>
      <c r="O56" s="474">
        <f t="shared" si="10"/>
        <v>24.350900000000003</v>
      </c>
      <c r="P56" s="312">
        <f>+P57+P60</f>
        <v>25</v>
      </c>
      <c r="Q56" s="491">
        <f>+Q57+Q60</f>
        <v>5.4</v>
      </c>
      <c r="R56" s="353">
        <f t="shared" si="2"/>
        <v>243</v>
      </c>
      <c r="S56" s="474">
        <f t="shared" si="2"/>
        <v>80.534100000000009</v>
      </c>
      <c r="T56" s="474">
        <f t="shared" si="3"/>
        <v>29.750900000000009</v>
      </c>
      <c r="U56" s="354">
        <f t="shared" si="4"/>
        <v>58.584138061406158</v>
      </c>
      <c r="V56" s="475"/>
      <c r="W56" s="475"/>
      <c r="X56" s="475"/>
      <c r="Y56" s="337"/>
    </row>
    <row r="57" spans="1:25">
      <c r="A57" s="46" t="s">
        <v>99</v>
      </c>
      <c r="B57" s="311">
        <f>+B58+B59</f>
        <v>197</v>
      </c>
      <c r="C57" s="490">
        <f>+C58+C59</f>
        <v>45.241399999999999</v>
      </c>
      <c r="D57" s="311"/>
      <c r="E57" s="490">
        <f>+E58+E59</f>
        <v>45.2</v>
      </c>
      <c r="F57" s="311">
        <f t="shared" ref="F57:Q57" si="22">+F58+F59</f>
        <v>201</v>
      </c>
      <c r="G57" s="490">
        <f t="shared" si="22"/>
        <v>50.783200000000001</v>
      </c>
      <c r="H57" s="311">
        <f t="shared" si="22"/>
        <v>201</v>
      </c>
      <c r="I57" s="490">
        <f t="shared" si="22"/>
        <v>50.783200000000001</v>
      </c>
      <c r="J57" s="311">
        <f t="shared" si="22"/>
        <v>243</v>
      </c>
      <c r="K57" s="490">
        <f t="shared" si="22"/>
        <v>80.534100000000009</v>
      </c>
      <c r="L57" s="311">
        <f t="shared" si="22"/>
        <v>218</v>
      </c>
      <c r="M57" s="490">
        <f t="shared" si="22"/>
        <v>75.134100000000004</v>
      </c>
      <c r="N57" s="318">
        <f t="shared" si="10"/>
        <v>17</v>
      </c>
      <c r="O57" s="460">
        <f t="shared" si="10"/>
        <v>24.350900000000003</v>
      </c>
      <c r="P57" s="311">
        <f t="shared" si="22"/>
        <v>25</v>
      </c>
      <c r="Q57" s="490">
        <f t="shared" si="22"/>
        <v>5.4</v>
      </c>
      <c r="R57" s="318">
        <f t="shared" si="2"/>
        <v>243</v>
      </c>
      <c r="S57" s="460">
        <f t="shared" si="2"/>
        <v>80.534100000000009</v>
      </c>
      <c r="T57" s="460">
        <f t="shared" si="3"/>
        <v>29.750900000000009</v>
      </c>
      <c r="U57" s="326">
        <f t="shared" si="4"/>
        <v>58.584138061406158</v>
      </c>
      <c r="V57" s="461"/>
      <c r="W57" s="461"/>
      <c r="X57" s="461"/>
      <c r="Y57" s="336"/>
    </row>
    <row r="58" spans="1:25" ht="28.5" customHeight="1">
      <c r="A58" s="48" t="s">
        <v>100</v>
      </c>
      <c r="B58" s="311">
        <v>188</v>
      </c>
      <c r="C58" s="490">
        <v>44.917400000000001</v>
      </c>
      <c r="D58" s="311">
        <v>0</v>
      </c>
      <c r="E58" s="490">
        <v>45.2</v>
      </c>
      <c r="F58" s="311">
        <v>201</v>
      </c>
      <c r="G58" s="490">
        <v>50.783200000000001</v>
      </c>
      <c r="H58" s="311">
        <v>201</v>
      </c>
      <c r="I58" s="490">
        <v>50.783200000000001</v>
      </c>
      <c r="J58" s="311">
        <v>218</v>
      </c>
      <c r="K58" s="490">
        <v>75.134100000000004</v>
      </c>
      <c r="L58" s="311">
        <v>218</v>
      </c>
      <c r="M58" s="490">
        <v>75.134100000000004</v>
      </c>
      <c r="N58" s="318">
        <f t="shared" si="10"/>
        <v>17</v>
      </c>
      <c r="O58" s="460">
        <f t="shared" si="10"/>
        <v>24.350900000000003</v>
      </c>
      <c r="P58" s="311">
        <v>0</v>
      </c>
      <c r="Q58" s="490">
        <v>0</v>
      </c>
      <c r="R58" s="318">
        <f t="shared" si="2"/>
        <v>218</v>
      </c>
      <c r="S58" s="460">
        <f t="shared" si="2"/>
        <v>75.134100000000004</v>
      </c>
      <c r="T58" s="460">
        <f t="shared" si="3"/>
        <v>24.350900000000003</v>
      </c>
      <c r="U58" s="326">
        <f t="shared" si="4"/>
        <v>47.950700231572654</v>
      </c>
      <c r="V58" s="461"/>
      <c r="W58" s="461"/>
      <c r="X58" s="461"/>
      <c r="Y58" s="335"/>
    </row>
    <row r="59" spans="1:25" ht="27" customHeight="1">
      <c r="A59" s="48" t="s">
        <v>101</v>
      </c>
      <c r="B59" s="311">
        <v>9</v>
      </c>
      <c r="C59" s="490">
        <v>0.32400000000000001</v>
      </c>
      <c r="D59" s="311"/>
      <c r="E59" s="490"/>
      <c r="F59" s="311">
        <v>0</v>
      </c>
      <c r="G59" s="490">
        <v>0</v>
      </c>
      <c r="H59" s="311"/>
      <c r="I59" s="490"/>
      <c r="J59" s="311">
        <v>25</v>
      </c>
      <c r="K59" s="490">
        <v>5.4</v>
      </c>
      <c r="L59" s="311">
        <v>0</v>
      </c>
      <c r="M59" s="490">
        <v>0</v>
      </c>
      <c r="N59" s="318">
        <f t="shared" si="10"/>
        <v>0</v>
      </c>
      <c r="O59" s="460">
        <f t="shared" si="10"/>
        <v>0</v>
      </c>
      <c r="P59" s="311">
        <v>25</v>
      </c>
      <c r="Q59" s="490">
        <v>5.4</v>
      </c>
      <c r="R59" s="318">
        <f t="shared" si="2"/>
        <v>25</v>
      </c>
      <c r="S59" s="460">
        <f t="shared" si="2"/>
        <v>5.4</v>
      </c>
      <c r="T59" s="460">
        <f t="shared" si="3"/>
        <v>5.4</v>
      </c>
      <c r="U59" s="326" t="e">
        <f t="shared" si="4"/>
        <v>#DIV/0!</v>
      </c>
      <c r="V59" s="461"/>
      <c r="W59" s="461"/>
      <c r="X59" s="461"/>
      <c r="Y59" s="335"/>
    </row>
    <row r="60" spans="1:25">
      <c r="A60" s="46" t="s">
        <v>745</v>
      </c>
      <c r="B60" s="311"/>
      <c r="C60" s="490">
        <f t="shared" ref="C60:Q60" si="23">+C61</f>
        <v>0</v>
      </c>
      <c r="D60" s="311"/>
      <c r="E60" s="490">
        <f t="shared" si="23"/>
        <v>0</v>
      </c>
      <c r="F60" s="311"/>
      <c r="G60" s="490">
        <f t="shared" si="23"/>
        <v>0</v>
      </c>
      <c r="H60" s="311"/>
      <c r="I60" s="490">
        <f t="shared" si="23"/>
        <v>0</v>
      </c>
      <c r="J60" s="311"/>
      <c r="K60" s="490">
        <f t="shared" si="23"/>
        <v>0</v>
      </c>
      <c r="L60" s="311"/>
      <c r="M60" s="490">
        <f t="shared" si="23"/>
        <v>0</v>
      </c>
      <c r="N60" s="318">
        <f t="shared" si="10"/>
        <v>0</v>
      </c>
      <c r="O60" s="460">
        <f t="shared" si="10"/>
        <v>0</v>
      </c>
      <c r="P60" s="311">
        <f t="shared" si="23"/>
        <v>0</v>
      </c>
      <c r="Q60" s="490">
        <f t="shared" si="23"/>
        <v>0</v>
      </c>
      <c r="R60" s="318">
        <f t="shared" si="2"/>
        <v>0</v>
      </c>
      <c r="S60" s="460">
        <f t="shared" si="2"/>
        <v>0</v>
      </c>
      <c r="T60" s="460">
        <f t="shared" si="3"/>
        <v>0</v>
      </c>
      <c r="U60" s="326" t="e">
        <f t="shared" si="4"/>
        <v>#DIV/0!</v>
      </c>
      <c r="V60" s="461"/>
      <c r="W60" s="461"/>
      <c r="X60" s="461"/>
      <c r="Y60" s="336"/>
    </row>
    <row r="61" spans="1:25">
      <c r="A61" s="492" t="s">
        <v>145</v>
      </c>
      <c r="B61" s="493">
        <v>0</v>
      </c>
      <c r="C61" s="494">
        <v>0</v>
      </c>
      <c r="D61" s="493"/>
      <c r="E61" s="494"/>
      <c r="F61" s="493">
        <v>0</v>
      </c>
      <c r="G61" s="494">
        <v>0</v>
      </c>
      <c r="H61" s="493">
        <v>0</v>
      </c>
      <c r="I61" s="494">
        <v>0</v>
      </c>
      <c r="J61" s="493">
        <v>0</v>
      </c>
      <c r="K61" s="494">
        <v>0</v>
      </c>
      <c r="L61" s="493"/>
      <c r="M61" s="494"/>
      <c r="N61" s="319">
        <f t="shared" si="10"/>
        <v>0</v>
      </c>
      <c r="O61" s="495">
        <f t="shared" si="10"/>
        <v>0</v>
      </c>
      <c r="P61" s="493"/>
      <c r="Q61" s="494"/>
      <c r="R61" s="319">
        <f t="shared" si="2"/>
        <v>0</v>
      </c>
      <c r="S61" s="495">
        <f t="shared" si="2"/>
        <v>0</v>
      </c>
      <c r="T61" s="495">
        <f t="shared" si="3"/>
        <v>0</v>
      </c>
      <c r="U61" s="327" t="e">
        <f t="shared" si="4"/>
        <v>#DIV/0!</v>
      </c>
      <c r="V61" s="496"/>
      <c r="W61" s="496"/>
      <c r="X61" s="496"/>
      <c r="Y61" s="497"/>
    </row>
    <row r="62" spans="1:25" s="25" customFormat="1" ht="27.75" customHeight="1">
      <c r="A62" s="37" t="s">
        <v>102</v>
      </c>
      <c r="B62" s="257">
        <f>+B63</f>
        <v>0</v>
      </c>
      <c r="C62" s="406">
        <f>+C63</f>
        <v>45.309600000000003</v>
      </c>
      <c r="D62" s="257">
        <f t="shared" ref="D62:Q62" si="24">+D63</f>
        <v>0</v>
      </c>
      <c r="E62" s="406">
        <f>+E63</f>
        <v>0</v>
      </c>
      <c r="F62" s="257">
        <f t="shared" si="24"/>
        <v>0</v>
      </c>
      <c r="G62" s="406">
        <f t="shared" si="24"/>
        <v>50.533499999999997</v>
      </c>
      <c r="H62" s="257">
        <f t="shared" si="24"/>
        <v>0</v>
      </c>
      <c r="I62" s="406">
        <f t="shared" si="24"/>
        <v>50.533499999999997</v>
      </c>
      <c r="J62" s="257">
        <f t="shared" si="24"/>
        <v>0</v>
      </c>
      <c r="K62" s="406">
        <f t="shared" si="24"/>
        <v>49.136400000000002</v>
      </c>
      <c r="L62" s="257">
        <f t="shared" si="24"/>
        <v>0</v>
      </c>
      <c r="M62" s="406">
        <f t="shared" si="24"/>
        <v>49.136400000000002</v>
      </c>
      <c r="N62" s="254">
        <f t="shared" si="10"/>
        <v>0</v>
      </c>
      <c r="O62" s="403">
        <f t="shared" si="10"/>
        <v>-1.3970999999999947</v>
      </c>
      <c r="P62" s="257">
        <f t="shared" si="24"/>
        <v>0</v>
      </c>
      <c r="Q62" s="406">
        <f t="shared" si="24"/>
        <v>0</v>
      </c>
      <c r="R62" s="254">
        <f t="shared" si="2"/>
        <v>0</v>
      </c>
      <c r="S62" s="403">
        <f t="shared" si="2"/>
        <v>49.136400000000002</v>
      </c>
      <c r="T62" s="403">
        <f t="shared" si="3"/>
        <v>-1.3970999999999947</v>
      </c>
      <c r="U62" s="322">
        <f t="shared" si="4"/>
        <v>-2.7647006441271529</v>
      </c>
      <c r="V62" s="455"/>
      <c r="W62" s="455"/>
      <c r="X62" s="455"/>
      <c r="Y62" s="339"/>
    </row>
    <row r="63" spans="1:25" s="25" customFormat="1">
      <c r="A63" s="263" t="s">
        <v>66</v>
      </c>
      <c r="B63" s="313">
        <f t="shared" ref="B63:M63" si="25">+B64+B76</f>
        <v>0</v>
      </c>
      <c r="C63" s="498">
        <f t="shared" si="25"/>
        <v>45.309600000000003</v>
      </c>
      <c r="D63" s="313">
        <f t="shared" si="25"/>
        <v>0</v>
      </c>
      <c r="E63" s="498">
        <f t="shared" si="25"/>
        <v>0</v>
      </c>
      <c r="F63" s="313">
        <f t="shared" si="25"/>
        <v>0</v>
      </c>
      <c r="G63" s="498">
        <f t="shared" si="25"/>
        <v>50.533499999999997</v>
      </c>
      <c r="H63" s="313">
        <f t="shared" si="25"/>
        <v>0</v>
      </c>
      <c r="I63" s="498">
        <f t="shared" si="25"/>
        <v>50.533499999999997</v>
      </c>
      <c r="J63" s="313">
        <f t="shared" si="25"/>
        <v>0</v>
      </c>
      <c r="K63" s="498">
        <f t="shared" si="25"/>
        <v>49.136400000000002</v>
      </c>
      <c r="L63" s="313">
        <f t="shared" si="25"/>
        <v>0</v>
      </c>
      <c r="M63" s="498">
        <f t="shared" si="25"/>
        <v>49.136400000000002</v>
      </c>
      <c r="N63" s="300">
        <f t="shared" si="10"/>
        <v>0</v>
      </c>
      <c r="O63" s="383">
        <f t="shared" si="10"/>
        <v>-1.3970999999999947</v>
      </c>
      <c r="P63" s="313">
        <f>+P64+P76</f>
        <v>0</v>
      </c>
      <c r="Q63" s="498">
        <f>+Q64+Q76</f>
        <v>0</v>
      </c>
      <c r="R63" s="300">
        <f t="shared" si="2"/>
        <v>0</v>
      </c>
      <c r="S63" s="383">
        <f t="shared" si="2"/>
        <v>49.136400000000002</v>
      </c>
      <c r="T63" s="383">
        <f t="shared" si="3"/>
        <v>-1.3970999999999947</v>
      </c>
      <c r="U63" s="323">
        <f t="shared" si="4"/>
        <v>-2.7647006441271529</v>
      </c>
      <c r="V63" s="499"/>
      <c r="W63" s="499"/>
      <c r="X63" s="499"/>
      <c r="Y63" s="340"/>
    </row>
    <row r="64" spans="1:25" s="25" customFormat="1" ht="42">
      <c r="A64" s="264" t="s">
        <v>103</v>
      </c>
      <c r="B64" s="314"/>
      <c r="C64" s="500">
        <f>+C65+C67+C68+C69+C70+C71+C72+C73+C74+C75</f>
        <v>43.776200000000003</v>
      </c>
      <c r="D64" s="314"/>
      <c r="E64" s="500">
        <f>+E65+E67</f>
        <v>0</v>
      </c>
      <c r="F64" s="314"/>
      <c r="G64" s="500">
        <f>+G65+G67+G68+G69+G70+G71+G72+G73+G74+G75</f>
        <v>48.848399999999998</v>
      </c>
      <c r="H64" s="314"/>
      <c r="I64" s="500">
        <f>+I65+I67+I68+I69+I70+I71+I72+I73+I74+I75</f>
        <v>48.848399999999998</v>
      </c>
      <c r="J64" s="314"/>
      <c r="K64" s="500">
        <f>+K65+K67+K68+K69+K70+K71+K72+K73+K74+K75</f>
        <v>46.832799999999999</v>
      </c>
      <c r="L64" s="314"/>
      <c r="M64" s="500">
        <f>+M65+M67+M68+M69+M70+M71+M72+M73+M74+M75</f>
        <v>46.832799999999999</v>
      </c>
      <c r="N64" s="301">
        <f t="shared" si="10"/>
        <v>0</v>
      </c>
      <c r="O64" s="396">
        <f t="shared" si="10"/>
        <v>-2.0155999999999992</v>
      </c>
      <c r="P64" s="314"/>
      <c r="Q64" s="500">
        <f t="shared" ref="Q64" si="26">+Q65+Q67</f>
        <v>0</v>
      </c>
      <c r="R64" s="301">
        <f t="shared" si="2"/>
        <v>0</v>
      </c>
      <c r="S64" s="396">
        <f t="shared" si="2"/>
        <v>46.832799999999999</v>
      </c>
      <c r="T64" s="396">
        <f t="shared" si="3"/>
        <v>-2.0155999999999992</v>
      </c>
      <c r="U64" s="324">
        <f t="shared" si="4"/>
        <v>-4.1262354549995477</v>
      </c>
      <c r="V64" s="501"/>
      <c r="W64" s="501"/>
      <c r="X64" s="501"/>
      <c r="Y64" s="341"/>
    </row>
    <row r="65" spans="1:25">
      <c r="A65" s="265" t="s">
        <v>104</v>
      </c>
      <c r="B65" s="315">
        <f>+B66</f>
        <v>10</v>
      </c>
      <c r="C65" s="502">
        <f>+C66</f>
        <v>0.66600000000000004</v>
      </c>
      <c r="D65" s="315">
        <f t="shared" ref="D65:Q65" si="27">+D66</f>
        <v>0</v>
      </c>
      <c r="E65" s="502">
        <f t="shared" si="27"/>
        <v>0</v>
      </c>
      <c r="F65" s="315">
        <f t="shared" si="27"/>
        <v>12</v>
      </c>
      <c r="G65" s="502">
        <f t="shared" si="27"/>
        <v>0.77400000000000002</v>
      </c>
      <c r="H65" s="315">
        <f t="shared" si="27"/>
        <v>12</v>
      </c>
      <c r="I65" s="502">
        <f t="shared" si="27"/>
        <v>0.77400000000000002</v>
      </c>
      <c r="J65" s="315">
        <f t="shared" si="27"/>
        <v>12</v>
      </c>
      <c r="K65" s="502">
        <f t="shared" si="27"/>
        <v>0.79200000000000004</v>
      </c>
      <c r="L65" s="315">
        <f t="shared" si="27"/>
        <v>12</v>
      </c>
      <c r="M65" s="502">
        <f t="shared" si="27"/>
        <v>0.79200000000000004</v>
      </c>
      <c r="N65" s="320">
        <f t="shared" si="10"/>
        <v>0</v>
      </c>
      <c r="O65" s="503">
        <f t="shared" si="10"/>
        <v>1.8000000000000016E-2</v>
      </c>
      <c r="P65" s="315">
        <f t="shared" si="27"/>
        <v>0</v>
      </c>
      <c r="Q65" s="502">
        <f t="shared" si="27"/>
        <v>0</v>
      </c>
      <c r="R65" s="320">
        <f t="shared" si="2"/>
        <v>12</v>
      </c>
      <c r="S65" s="503">
        <f t="shared" si="2"/>
        <v>0.79200000000000004</v>
      </c>
      <c r="T65" s="503">
        <f t="shared" si="3"/>
        <v>1.8000000000000016E-2</v>
      </c>
      <c r="U65" s="328">
        <f t="shared" si="4"/>
        <v>2.3255813953488391</v>
      </c>
      <c r="V65" s="504"/>
      <c r="W65" s="504"/>
      <c r="X65" s="504"/>
      <c r="Y65" s="342"/>
    </row>
    <row r="66" spans="1:25">
      <c r="A66" s="505" t="s">
        <v>746</v>
      </c>
      <c r="B66" s="311">
        <v>10</v>
      </c>
      <c r="C66" s="490">
        <v>0.66600000000000004</v>
      </c>
      <c r="D66" s="311"/>
      <c r="E66" s="490"/>
      <c r="F66" s="311">
        <v>12</v>
      </c>
      <c r="G66" s="490">
        <v>0.77400000000000002</v>
      </c>
      <c r="H66" s="311">
        <v>12</v>
      </c>
      <c r="I66" s="490">
        <v>0.77400000000000002</v>
      </c>
      <c r="J66" s="311">
        <v>12</v>
      </c>
      <c r="K66" s="490">
        <v>0.79200000000000004</v>
      </c>
      <c r="L66" s="311">
        <v>12</v>
      </c>
      <c r="M66" s="490">
        <v>0.79200000000000004</v>
      </c>
      <c r="N66" s="318">
        <f t="shared" si="10"/>
        <v>0</v>
      </c>
      <c r="O66" s="460">
        <f t="shared" si="10"/>
        <v>1.8000000000000016E-2</v>
      </c>
      <c r="P66" s="311">
        <v>0</v>
      </c>
      <c r="Q66" s="490">
        <v>0</v>
      </c>
      <c r="R66" s="318">
        <f t="shared" si="2"/>
        <v>12</v>
      </c>
      <c r="S66" s="460">
        <f t="shared" si="2"/>
        <v>0.79200000000000004</v>
      </c>
      <c r="T66" s="460">
        <f t="shared" si="3"/>
        <v>1.8000000000000016E-2</v>
      </c>
      <c r="U66" s="326">
        <f t="shared" si="4"/>
        <v>2.3255813953488391</v>
      </c>
      <c r="V66" s="461"/>
      <c r="W66" s="461"/>
      <c r="X66" s="461"/>
      <c r="Y66" s="335"/>
    </row>
    <row r="67" spans="1:25" ht="46.5" customHeight="1">
      <c r="A67" s="48" t="s">
        <v>747</v>
      </c>
      <c r="B67" s="308">
        <v>103</v>
      </c>
      <c r="C67" s="459">
        <v>8.82</v>
      </c>
      <c r="D67" s="308"/>
      <c r="E67" s="459"/>
      <c r="F67" s="308">
        <v>109</v>
      </c>
      <c r="G67" s="459">
        <v>9.48</v>
      </c>
      <c r="H67" s="308">
        <v>109</v>
      </c>
      <c r="I67" s="459">
        <v>9.48</v>
      </c>
      <c r="J67" s="308">
        <v>106</v>
      </c>
      <c r="K67" s="459">
        <v>8.4600000000000009</v>
      </c>
      <c r="L67" s="308">
        <v>106</v>
      </c>
      <c r="M67" s="459">
        <v>8.4600000000000009</v>
      </c>
      <c r="N67" s="318">
        <f>+L67-H67</f>
        <v>-3</v>
      </c>
      <c r="O67" s="460">
        <f>+M67-I67</f>
        <v>-1.0199999999999996</v>
      </c>
      <c r="P67" s="308">
        <v>0</v>
      </c>
      <c r="Q67" s="459">
        <v>0</v>
      </c>
      <c r="R67" s="318">
        <f>+L67+P67</f>
        <v>106</v>
      </c>
      <c r="S67" s="460">
        <f>+M67+Q67</f>
        <v>8.4600000000000009</v>
      </c>
      <c r="T67" s="460">
        <f t="shared" si="3"/>
        <v>-1.0199999999999996</v>
      </c>
      <c r="U67" s="326">
        <f t="shared" si="4"/>
        <v>-10.759493670886071</v>
      </c>
      <c r="V67" s="461"/>
      <c r="W67" s="461"/>
      <c r="X67" s="461"/>
      <c r="Y67" s="335"/>
    </row>
    <row r="68" spans="1:25">
      <c r="A68" s="48" t="s">
        <v>748</v>
      </c>
      <c r="B68" s="308">
        <v>59</v>
      </c>
      <c r="C68" s="459">
        <v>0.98470000000000002</v>
      </c>
      <c r="D68" s="308"/>
      <c r="E68" s="459"/>
      <c r="F68" s="308">
        <v>93</v>
      </c>
      <c r="G68" s="459">
        <v>1.6208</v>
      </c>
      <c r="H68" s="308">
        <v>93</v>
      </c>
      <c r="I68" s="459">
        <v>1.6208</v>
      </c>
      <c r="J68" s="308">
        <v>86</v>
      </c>
      <c r="K68" s="459">
        <v>1.5262</v>
      </c>
      <c r="L68" s="308">
        <v>86</v>
      </c>
      <c r="M68" s="459">
        <v>1.5262</v>
      </c>
      <c r="N68" s="318">
        <f t="shared" ref="N68:O75" si="28">+L68-H68</f>
        <v>-7</v>
      </c>
      <c r="O68" s="460">
        <f t="shared" si="28"/>
        <v>-9.4600000000000017E-2</v>
      </c>
      <c r="P68" s="308">
        <v>0</v>
      </c>
      <c r="Q68" s="459">
        <v>0</v>
      </c>
      <c r="R68" s="318">
        <f t="shared" ref="R68:S75" si="29">+L68+P68</f>
        <v>86</v>
      </c>
      <c r="S68" s="460">
        <f t="shared" si="29"/>
        <v>1.5262</v>
      </c>
      <c r="T68" s="460">
        <f t="shared" si="3"/>
        <v>-9.4600000000000017E-2</v>
      </c>
      <c r="U68" s="326">
        <f t="shared" si="4"/>
        <v>-5.8366238894373161</v>
      </c>
      <c r="V68" s="461"/>
      <c r="W68" s="461"/>
      <c r="X68" s="461"/>
      <c r="Y68" s="335"/>
    </row>
    <row r="69" spans="1:25">
      <c r="A69" s="48" t="s">
        <v>749</v>
      </c>
      <c r="B69" s="308">
        <v>33</v>
      </c>
      <c r="C69" s="459">
        <v>0.33610000000000001</v>
      </c>
      <c r="D69" s="308"/>
      <c r="E69" s="459"/>
      <c r="F69" s="308">
        <v>50</v>
      </c>
      <c r="G69" s="459">
        <v>0.53310000000000002</v>
      </c>
      <c r="H69" s="308">
        <v>50</v>
      </c>
      <c r="I69" s="459">
        <v>0.53310000000000002</v>
      </c>
      <c r="J69" s="308">
        <v>37</v>
      </c>
      <c r="K69" s="459">
        <v>0.44259999999999999</v>
      </c>
      <c r="L69" s="308">
        <v>37</v>
      </c>
      <c r="M69" s="459">
        <v>0.44259999999999999</v>
      </c>
      <c r="N69" s="318">
        <f t="shared" si="28"/>
        <v>-13</v>
      </c>
      <c r="O69" s="460">
        <f t="shared" si="28"/>
        <v>-9.0500000000000025E-2</v>
      </c>
      <c r="P69" s="308">
        <v>0</v>
      </c>
      <c r="Q69" s="459">
        <v>0</v>
      </c>
      <c r="R69" s="318">
        <f t="shared" si="29"/>
        <v>37</v>
      </c>
      <c r="S69" s="460">
        <f t="shared" si="29"/>
        <v>0.44259999999999999</v>
      </c>
      <c r="T69" s="460">
        <f t="shared" si="3"/>
        <v>-9.0500000000000025E-2</v>
      </c>
      <c r="U69" s="326">
        <f t="shared" si="4"/>
        <v>-16.976177077471398</v>
      </c>
      <c r="V69" s="461"/>
      <c r="W69" s="461"/>
      <c r="X69" s="461"/>
      <c r="Y69" s="335"/>
    </row>
    <row r="70" spans="1:25" ht="46.5" customHeight="1">
      <c r="A70" s="48" t="s">
        <v>750</v>
      </c>
      <c r="B70" s="308">
        <v>8</v>
      </c>
      <c r="C70" s="459">
        <v>0.24</v>
      </c>
      <c r="D70" s="308"/>
      <c r="E70" s="459"/>
      <c r="F70" s="308">
        <v>8</v>
      </c>
      <c r="G70" s="459">
        <v>0.24</v>
      </c>
      <c r="H70" s="308">
        <v>8</v>
      </c>
      <c r="I70" s="459">
        <v>0.24</v>
      </c>
      <c r="J70" s="308">
        <v>6</v>
      </c>
      <c r="K70" s="459">
        <v>0.18</v>
      </c>
      <c r="L70" s="308">
        <v>6</v>
      </c>
      <c r="M70" s="459">
        <v>0.18</v>
      </c>
      <c r="N70" s="318">
        <f t="shared" si="28"/>
        <v>-2</v>
      </c>
      <c r="O70" s="460">
        <f t="shared" si="28"/>
        <v>-0.06</v>
      </c>
      <c r="P70" s="308">
        <v>0</v>
      </c>
      <c r="Q70" s="459">
        <v>0</v>
      </c>
      <c r="R70" s="318">
        <f t="shared" si="29"/>
        <v>6</v>
      </c>
      <c r="S70" s="460">
        <f t="shared" si="29"/>
        <v>0.18</v>
      </c>
      <c r="T70" s="460">
        <f t="shared" si="3"/>
        <v>-0.06</v>
      </c>
      <c r="U70" s="326">
        <f t="shared" si="4"/>
        <v>-25</v>
      </c>
      <c r="V70" s="461"/>
      <c r="W70" s="461"/>
      <c r="X70" s="461"/>
      <c r="Y70" s="335"/>
    </row>
    <row r="71" spans="1:25" ht="46.5" customHeight="1">
      <c r="A71" s="48" t="s">
        <v>751</v>
      </c>
      <c r="B71" s="308">
        <v>81</v>
      </c>
      <c r="C71" s="459">
        <v>0.48599999999999999</v>
      </c>
      <c r="D71" s="308"/>
      <c r="E71" s="459"/>
      <c r="F71" s="308">
        <v>80</v>
      </c>
      <c r="G71" s="459">
        <v>0.48</v>
      </c>
      <c r="H71" s="308">
        <v>80</v>
      </c>
      <c r="I71" s="459">
        <v>0.48</v>
      </c>
      <c r="J71" s="308">
        <v>82</v>
      </c>
      <c r="K71" s="459">
        <v>0.49199999999999999</v>
      </c>
      <c r="L71" s="308">
        <v>82</v>
      </c>
      <c r="M71" s="459">
        <v>0.49199999999999999</v>
      </c>
      <c r="N71" s="318">
        <f t="shared" si="28"/>
        <v>2</v>
      </c>
      <c r="O71" s="460">
        <f t="shared" si="28"/>
        <v>1.2000000000000011E-2</v>
      </c>
      <c r="P71" s="308">
        <v>0</v>
      </c>
      <c r="Q71" s="459">
        <v>0</v>
      </c>
      <c r="R71" s="318">
        <f t="shared" si="29"/>
        <v>82</v>
      </c>
      <c r="S71" s="460">
        <f t="shared" si="29"/>
        <v>0.49199999999999999</v>
      </c>
      <c r="T71" s="460">
        <f t="shared" si="3"/>
        <v>1.2000000000000011E-2</v>
      </c>
      <c r="U71" s="326">
        <f t="shared" si="4"/>
        <v>2.5000000000000022</v>
      </c>
      <c r="V71" s="461"/>
      <c r="W71" s="461"/>
      <c r="X71" s="461"/>
      <c r="Y71" s="335"/>
    </row>
    <row r="72" spans="1:25" ht="46.5" customHeight="1">
      <c r="A72" s="48" t="s">
        <v>752</v>
      </c>
      <c r="B72" s="308">
        <v>5</v>
      </c>
      <c r="C72" s="459">
        <v>0.03</v>
      </c>
      <c r="D72" s="308"/>
      <c r="E72" s="459"/>
      <c r="F72" s="308">
        <v>5</v>
      </c>
      <c r="G72" s="459">
        <v>0.03</v>
      </c>
      <c r="H72" s="308">
        <v>5</v>
      </c>
      <c r="I72" s="459">
        <v>0.03</v>
      </c>
      <c r="J72" s="308">
        <v>4</v>
      </c>
      <c r="K72" s="459">
        <v>2.4E-2</v>
      </c>
      <c r="L72" s="308">
        <v>4</v>
      </c>
      <c r="M72" s="459">
        <v>2.4E-2</v>
      </c>
      <c r="N72" s="318">
        <f t="shared" si="28"/>
        <v>-1</v>
      </c>
      <c r="O72" s="460">
        <f t="shared" si="28"/>
        <v>-5.9999999999999984E-3</v>
      </c>
      <c r="P72" s="308">
        <v>0</v>
      </c>
      <c r="Q72" s="459">
        <v>0</v>
      </c>
      <c r="R72" s="318">
        <f t="shared" si="29"/>
        <v>4</v>
      </c>
      <c r="S72" s="460">
        <f t="shared" si="29"/>
        <v>2.4E-2</v>
      </c>
      <c r="T72" s="460">
        <f t="shared" si="3"/>
        <v>-5.9999999999999984E-3</v>
      </c>
      <c r="U72" s="326">
        <f t="shared" si="4"/>
        <v>-19.999999999999996</v>
      </c>
      <c r="V72" s="461"/>
      <c r="W72" s="461"/>
      <c r="X72" s="461"/>
      <c r="Y72" s="335"/>
    </row>
    <row r="73" spans="1:25" ht="46.5" customHeight="1">
      <c r="A73" s="48" t="s">
        <v>753</v>
      </c>
      <c r="B73" s="308">
        <v>1622</v>
      </c>
      <c r="C73" s="459">
        <v>29.933399999999999</v>
      </c>
      <c r="D73" s="308"/>
      <c r="E73" s="459"/>
      <c r="F73" s="308">
        <v>1675</v>
      </c>
      <c r="G73" s="459">
        <v>31.682500000000001</v>
      </c>
      <c r="H73" s="308">
        <v>1675</v>
      </c>
      <c r="I73" s="459">
        <v>31.682500000000001</v>
      </c>
      <c r="J73" s="308">
        <v>1520</v>
      </c>
      <c r="K73" s="459">
        <v>31.34</v>
      </c>
      <c r="L73" s="308">
        <v>1520</v>
      </c>
      <c r="M73" s="459">
        <v>31.34</v>
      </c>
      <c r="N73" s="318">
        <f t="shared" si="28"/>
        <v>-155</v>
      </c>
      <c r="O73" s="460">
        <f t="shared" si="28"/>
        <v>-0.34250000000000114</v>
      </c>
      <c r="P73" s="308">
        <v>0</v>
      </c>
      <c r="Q73" s="459">
        <v>0</v>
      </c>
      <c r="R73" s="318">
        <f t="shared" si="29"/>
        <v>1520</v>
      </c>
      <c r="S73" s="460">
        <f t="shared" si="29"/>
        <v>31.34</v>
      </c>
      <c r="T73" s="460">
        <f t="shared" si="3"/>
        <v>-0.34250000000000114</v>
      </c>
      <c r="U73" s="326">
        <f t="shared" si="4"/>
        <v>-1.0810384281543473</v>
      </c>
      <c r="V73" s="461"/>
      <c r="W73" s="461"/>
      <c r="X73" s="461"/>
      <c r="Y73" s="335"/>
    </row>
    <row r="74" spans="1:25" ht="46.5" customHeight="1">
      <c r="A74" s="48" t="s">
        <v>754</v>
      </c>
      <c r="B74" s="308">
        <v>55</v>
      </c>
      <c r="C74" s="459">
        <v>2.2799999999999998</v>
      </c>
      <c r="D74" s="308"/>
      <c r="E74" s="459"/>
      <c r="F74" s="308">
        <v>53</v>
      </c>
      <c r="G74" s="459">
        <v>2.2080000000000002</v>
      </c>
      <c r="H74" s="308">
        <v>53</v>
      </c>
      <c r="I74" s="459">
        <v>2.2080000000000002</v>
      </c>
      <c r="J74" s="308">
        <v>51</v>
      </c>
      <c r="K74" s="459">
        <v>2.016</v>
      </c>
      <c r="L74" s="308">
        <v>51</v>
      </c>
      <c r="M74" s="459">
        <v>2.016</v>
      </c>
      <c r="N74" s="318">
        <f t="shared" si="28"/>
        <v>-2</v>
      </c>
      <c r="O74" s="460">
        <f t="shared" si="28"/>
        <v>-0.19200000000000017</v>
      </c>
      <c r="P74" s="308">
        <v>0</v>
      </c>
      <c r="Q74" s="459">
        <v>0</v>
      </c>
      <c r="R74" s="318">
        <f t="shared" si="29"/>
        <v>51</v>
      </c>
      <c r="S74" s="460">
        <f t="shared" si="29"/>
        <v>2.016</v>
      </c>
      <c r="T74" s="460">
        <f t="shared" si="3"/>
        <v>-0.19200000000000017</v>
      </c>
      <c r="U74" s="326">
        <f t="shared" si="4"/>
        <v>-8.6956521739130501</v>
      </c>
      <c r="V74" s="461"/>
      <c r="W74" s="461"/>
      <c r="X74" s="461"/>
      <c r="Y74" s="335"/>
    </row>
    <row r="75" spans="1:25" ht="46.5" customHeight="1">
      <c r="A75" s="48" t="s">
        <v>755</v>
      </c>
      <c r="B75" s="308">
        <v>0</v>
      </c>
      <c r="C75" s="459">
        <v>0</v>
      </c>
      <c r="D75" s="308"/>
      <c r="E75" s="459"/>
      <c r="F75" s="308">
        <v>7</v>
      </c>
      <c r="G75" s="459">
        <v>1.8</v>
      </c>
      <c r="H75" s="308">
        <v>7</v>
      </c>
      <c r="I75" s="459">
        <v>1.8</v>
      </c>
      <c r="J75" s="308">
        <v>6</v>
      </c>
      <c r="K75" s="459">
        <v>1.56</v>
      </c>
      <c r="L75" s="308">
        <v>6</v>
      </c>
      <c r="M75" s="459">
        <v>1.56</v>
      </c>
      <c r="N75" s="318">
        <f t="shared" si="28"/>
        <v>-1</v>
      </c>
      <c r="O75" s="460">
        <f t="shared" si="28"/>
        <v>-0.24</v>
      </c>
      <c r="P75" s="308">
        <v>0</v>
      </c>
      <c r="Q75" s="459">
        <v>0</v>
      </c>
      <c r="R75" s="318">
        <f t="shared" si="29"/>
        <v>6</v>
      </c>
      <c r="S75" s="460">
        <f t="shared" si="29"/>
        <v>1.56</v>
      </c>
      <c r="T75" s="460">
        <f t="shared" si="3"/>
        <v>-0.24</v>
      </c>
      <c r="U75" s="326">
        <f t="shared" si="4"/>
        <v>-13.333333333333334</v>
      </c>
      <c r="V75" s="461"/>
      <c r="W75" s="461"/>
      <c r="X75" s="461"/>
      <c r="Y75" s="335"/>
    </row>
    <row r="76" spans="1:25" s="25" customFormat="1" ht="21.75" customHeight="1">
      <c r="A76" s="506" t="s">
        <v>105</v>
      </c>
      <c r="B76" s="309"/>
      <c r="C76" s="473">
        <f t="shared" ref="C76:Q76" si="30">SUM(C77:C81)</f>
        <v>1.5333999999999999</v>
      </c>
      <c r="D76" s="309"/>
      <c r="E76" s="473">
        <f t="shared" si="30"/>
        <v>0</v>
      </c>
      <c r="F76" s="309"/>
      <c r="G76" s="473">
        <f t="shared" si="30"/>
        <v>1.6851</v>
      </c>
      <c r="H76" s="309"/>
      <c r="I76" s="473">
        <f t="shared" si="30"/>
        <v>1.6851</v>
      </c>
      <c r="J76" s="309"/>
      <c r="K76" s="473">
        <f t="shared" si="30"/>
        <v>2.3035999999999999</v>
      </c>
      <c r="L76" s="309"/>
      <c r="M76" s="473">
        <f t="shared" si="30"/>
        <v>2.3035999999999999</v>
      </c>
      <c r="N76" s="353">
        <f t="shared" si="10"/>
        <v>0</v>
      </c>
      <c r="O76" s="474">
        <f t="shared" si="10"/>
        <v>0.61849999999999983</v>
      </c>
      <c r="P76" s="309"/>
      <c r="Q76" s="473">
        <f t="shared" si="30"/>
        <v>0</v>
      </c>
      <c r="R76" s="353">
        <f t="shared" si="2"/>
        <v>0</v>
      </c>
      <c r="S76" s="474">
        <f t="shared" si="2"/>
        <v>2.3035999999999999</v>
      </c>
      <c r="T76" s="474">
        <f t="shared" si="3"/>
        <v>0.61849999999999983</v>
      </c>
      <c r="U76" s="354">
        <f t="shared" si="4"/>
        <v>36.704053171918574</v>
      </c>
      <c r="V76" s="475"/>
      <c r="W76" s="475"/>
      <c r="X76" s="475"/>
      <c r="Y76" s="337"/>
    </row>
    <row r="77" spans="1:25" ht="24" customHeight="1">
      <c r="A77" s="48" t="s">
        <v>106</v>
      </c>
      <c r="B77" s="308">
        <v>197</v>
      </c>
      <c r="C77" s="459">
        <v>1.4558</v>
      </c>
      <c r="D77" s="308"/>
      <c r="E77" s="459"/>
      <c r="F77" s="308">
        <v>201</v>
      </c>
      <c r="G77" s="459">
        <v>1.5998000000000001</v>
      </c>
      <c r="H77" s="308">
        <v>201</v>
      </c>
      <c r="I77" s="459">
        <v>1.5998000000000001</v>
      </c>
      <c r="J77" s="308">
        <v>243</v>
      </c>
      <c r="K77" s="459">
        <v>2.1869999999999998</v>
      </c>
      <c r="L77" s="308">
        <v>243</v>
      </c>
      <c r="M77" s="459">
        <v>2.1869999999999998</v>
      </c>
      <c r="N77" s="318">
        <f t="shared" si="10"/>
        <v>42</v>
      </c>
      <c r="O77" s="460">
        <f t="shared" si="10"/>
        <v>0.58719999999999972</v>
      </c>
      <c r="P77" s="308">
        <v>0</v>
      </c>
      <c r="Q77" s="459">
        <v>0</v>
      </c>
      <c r="R77" s="318">
        <f t="shared" si="2"/>
        <v>243</v>
      </c>
      <c r="S77" s="460">
        <f t="shared" si="2"/>
        <v>2.1869999999999998</v>
      </c>
      <c r="T77" s="460">
        <f t="shared" si="3"/>
        <v>0.58719999999999972</v>
      </c>
      <c r="U77" s="326">
        <f t="shared" si="4"/>
        <v>36.704588073509171</v>
      </c>
      <c r="V77" s="461"/>
      <c r="W77" s="461"/>
      <c r="X77" s="461"/>
      <c r="Y77" s="335"/>
    </row>
    <row r="78" spans="1:25">
      <c r="A78" s="48" t="s">
        <v>107</v>
      </c>
      <c r="B78" s="308">
        <v>0</v>
      </c>
      <c r="C78" s="459">
        <v>0</v>
      </c>
      <c r="D78" s="308"/>
      <c r="E78" s="459"/>
      <c r="F78" s="308">
        <v>0</v>
      </c>
      <c r="G78" s="459">
        <v>0</v>
      </c>
      <c r="H78" s="308">
        <v>0</v>
      </c>
      <c r="I78" s="459">
        <v>0</v>
      </c>
      <c r="J78" s="308">
        <v>0</v>
      </c>
      <c r="K78" s="459">
        <v>0</v>
      </c>
      <c r="L78" s="308"/>
      <c r="M78" s="459"/>
      <c r="N78" s="318">
        <f t="shared" si="10"/>
        <v>0</v>
      </c>
      <c r="O78" s="460">
        <f t="shared" si="10"/>
        <v>0</v>
      </c>
      <c r="P78" s="308"/>
      <c r="Q78" s="459"/>
      <c r="R78" s="318">
        <f t="shared" si="2"/>
        <v>0</v>
      </c>
      <c r="S78" s="460">
        <f t="shared" si="2"/>
        <v>0</v>
      </c>
      <c r="T78" s="460">
        <f t="shared" si="3"/>
        <v>0</v>
      </c>
      <c r="U78" s="326" t="e">
        <f t="shared" si="4"/>
        <v>#DIV/0!</v>
      </c>
      <c r="V78" s="461"/>
      <c r="W78" s="461"/>
      <c r="X78" s="461"/>
      <c r="Y78" s="336"/>
    </row>
    <row r="79" spans="1:25" ht="24.75" customHeight="1">
      <c r="A79" s="48" t="s">
        <v>108</v>
      </c>
      <c r="B79" s="308">
        <v>197</v>
      </c>
      <c r="C79" s="459">
        <v>7.7600000000000002E-2</v>
      </c>
      <c r="D79" s="308"/>
      <c r="E79" s="459"/>
      <c r="F79" s="308">
        <v>201</v>
      </c>
      <c r="G79" s="459">
        <v>8.5300000000000001E-2</v>
      </c>
      <c r="H79" s="308">
        <v>201</v>
      </c>
      <c r="I79" s="459">
        <v>8.5300000000000001E-2</v>
      </c>
      <c r="J79" s="308">
        <v>243</v>
      </c>
      <c r="K79" s="459">
        <v>0.1166</v>
      </c>
      <c r="L79" s="308">
        <v>243</v>
      </c>
      <c r="M79" s="459">
        <v>0.1166</v>
      </c>
      <c r="N79" s="318">
        <f t="shared" si="10"/>
        <v>42</v>
      </c>
      <c r="O79" s="460">
        <f t="shared" si="10"/>
        <v>3.1299999999999994E-2</v>
      </c>
      <c r="P79" s="308">
        <v>0</v>
      </c>
      <c r="Q79" s="459">
        <v>0</v>
      </c>
      <c r="R79" s="318">
        <f t="shared" si="2"/>
        <v>243</v>
      </c>
      <c r="S79" s="460">
        <f t="shared" si="2"/>
        <v>0.1166</v>
      </c>
      <c r="T79" s="460">
        <f t="shared" si="3"/>
        <v>3.1299999999999994E-2</v>
      </c>
      <c r="U79" s="326">
        <f t="shared" si="4"/>
        <v>36.694021101992959</v>
      </c>
      <c r="V79" s="461"/>
      <c r="W79" s="461"/>
      <c r="X79" s="461"/>
      <c r="Y79" s="335"/>
    </row>
    <row r="80" spans="1:25">
      <c r="A80" s="507" t="s">
        <v>109</v>
      </c>
      <c r="B80" s="308">
        <v>0</v>
      </c>
      <c r="C80" s="459">
        <v>0</v>
      </c>
      <c r="D80" s="308"/>
      <c r="E80" s="459"/>
      <c r="F80" s="308">
        <v>0</v>
      </c>
      <c r="G80" s="459">
        <v>0</v>
      </c>
      <c r="H80" s="308">
        <v>0</v>
      </c>
      <c r="I80" s="459">
        <v>0</v>
      </c>
      <c r="J80" s="308"/>
      <c r="K80" s="459"/>
      <c r="L80" s="308"/>
      <c r="M80" s="459"/>
      <c r="N80" s="318">
        <f t="shared" si="10"/>
        <v>0</v>
      </c>
      <c r="O80" s="460">
        <f t="shared" si="10"/>
        <v>0</v>
      </c>
      <c r="P80" s="308"/>
      <c r="Q80" s="459"/>
      <c r="R80" s="318">
        <f t="shared" si="2"/>
        <v>0</v>
      </c>
      <c r="S80" s="460">
        <f t="shared" si="2"/>
        <v>0</v>
      </c>
      <c r="T80" s="460">
        <f t="shared" si="3"/>
        <v>0</v>
      </c>
      <c r="U80" s="326" t="e">
        <f t="shared" si="4"/>
        <v>#DIV/0!</v>
      </c>
      <c r="V80" s="461"/>
      <c r="W80" s="461"/>
      <c r="X80" s="461"/>
      <c r="Y80" s="336"/>
    </row>
    <row r="81" spans="1:25" ht="48.75" customHeight="1">
      <c r="A81" s="492" t="s">
        <v>110</v>
      </c>
      <c r="B81" s="493">
        <v>0</v>
      </c>
      <c r="C81" s="494">
        <v>0</v>
      </c>
      <c r="D81" s="493"/>
      <c r="E81" s="494"/>
      <c r="F81" s="493">
        <v>0</v>
      </c>
      <c r="G81" s="494">
        <v>0</v>
      </c>
      <c r="H81" s="493">
        <v>0</v>
      </c>
      <c r="I81" s="494">
        <v>0</v>
      </c>
      <c r="J81" s="493"/>
      <c r="K81" s="494"/>
      <c r="L81" s="493"/>
      <c r="M81" s="494"/>
      <c r="N81" s="319">
        <f t="shared" si="10"/>
        <v>0</v>
      </c>
      <c r="O81" s="495">
        <f t="shared" si="10"/>
        <v>0</v>
      </c>
      <c r="P81" s="493"/>
      <c r="Q81" s="494"/>
      <c r="R81" s="319">
        <f t="shared" si="2"/>
        <v>0</v>
      </c>
      <c r="S81" s="495">
        <f t="shared" si="2"/>
        <v>0</v>
      </c>
      <c r="T81" s="495">
        <f t="shared" si="3"/>
        <v>0</v>
      </c>
      <c r="U81" s="327" t="e">
        <f t="shared" si="4"/>
        <v>#DIV/0!</v>
      </c>
      <c r="V81" s="496"/>
      <c r="W81" s="496"/>
      <c r="X81" s="496"/>
      <c r="Y81" s="497"/>
    </row>
    <row r="82" spans="1:25" s="25" customFormat="1" ht="29.25" hidden="1" customHeight="1">
      <c r="A82" s="408" t="s">
        <v>68</v>
      </c>
      <c r="B82" s="254">
        <f>+B83</f>
        <v>0</v>
      </c>
      <c r="C82" s="403">
        <f t="shared" ref="C82:Q82" si="31">+C83</f>
        <v>0</v>
      </c>
      <c r="D82" s="254">
        <f t="shared" si="31"/>
        <v>0</v>
      </c>
      <c r="E82" s="403">
        <f t="shared" si="31"/>
        <v>0</v>
      </c>
      <c r="F82" s="254">
        <f t="shared" si="31"/>
        <v>0</v>
      </c>
      <c r="G82" s="403">
        <f t="shared" si="31"/>
        <v>0</v>
      </c>
      <c r="H82" s="254">
        <f t="shared" si="31"/>
        <v>0</v>
      </c>
      <c r="I82" s="403">
        <f t="shared" si="31"/>
        <v>0</v>
      </c>
      <c r="J82" s="254">
        <f t="shared" si="31"/>
        <v>0</v>
      </c>
      <c r="K82" s="403">
        <f t="shared" si="31"/>
        <v>0</v>
      </c>
      <c r="L82" s="254">
        <f t="shared" si="31"/>
        <v>0</v>
      </c>
      <c r="M82" s="403">
        <f t="shared" si="31"/>
        <v>0</v>
      </c>
      <c r="N82" s="254">
        <f t="shared" si="10"/>
        <v>0</v>
      </c>
      <c r="O82" s="403">
        <f t="shared" si="10"/>
        <v>0</v>
      </c>
      <c r="P82" s="254">
        <f t="shared" si="31"/>
        <v>0</v>
      </c>
      <c r="Q82" s="403">
        <f t="shared" si="31"/>
        <v>0</v>
      </c>
      <c r="R82" s="254">
        <f t="shared" si="2"/>
        <v>0</v>
      </c>
      <c r="S82" s="403">
        <f t="shared" si="2"/>
        <v>0</v>
      </c>
      <c r="T82" s="403">
        <f t="shared" si="3"/>
        <v>0</v>
      </c>
      <c r="U82" s="322" t="e">
        <f t="shared" si="4"/>
        <v>#DIV/0!</v>
      </c>
      <c r="V82" s="455"/>
      <c r="W82" s="455"/>
      <c r="X82" s="455"/>
      <c r="Y82" s="339"/>
    </row>
    <row r="83" spans="1:25" s="25" customFormat="1" hidden="1">
      <c r="A83" s="508" t="s">
        <v>69</v>
      </c>
      <c r="B83" s="389">
        <f>+B84+B124</f>
        <v>0</v>
      </c>
      <c r="C83" s="390">
        <f t="shared" ref="C83:Q83" si="32">+C84+C124</f>
        <v>0</v>
      </c>
      <c r="D83" s="389">
        <f t="shared" si="32"/>
        <v>0</v>
      </c>
      <c r="E83" s="390">
        <f t="shared" si="32"/>
        <v>0</v>
      </c>
      <c r="F83" s="389">
        <f t="shared" si="32"/>
        <v>0</v>
      </c>
      <c r="G83" s="390">
        <f t="shared" si="32"/>
        <v>0</v>
      </c>
      <c r="H83" s="389">
        <f t="shared" si="32"/>
        <v>0</v>
      </c>
      <c r="I83" s="390">
        <f t="shared" si="32"/>
        <v>0</v>
      </c>
      <c r="J83" s="389">
        <f t="shared" si="32"/>
        <v>0</v>
      </c>
      <c r="K83" s="390">
        <f t="shared" si="32"/>
        <v>0</v>
      </c>
      <c r="L83" s="389">
        <f t="shared" si="32"/>
        <v>0</v>
      </c>
      <c r="M83" s="390">
        <f t="shared" si="32"/>
        <v>0</v>
      </c>
      <c r="N83" s="389">
        <f t="shared" si="10"/>
        <v>0</v>
      </c>
      <c r="O83" s="390">
        <f t="shared" si="10"/>
        <v>0</v>
      </c>
      <c r="P83" s="389">
        <f t="shared" si="32"/>
        <v>0</v>
      </c>
      <c r="Q83" s="390">
        <f t="shared" si="32"/>
        <v>0</v>
      </c>
      <c r="R83" s="389">
        <f t="shared" si="2"/>
        <v>0</v>
      </c>
      <c r="S83" s="390">
        <f t="shared" si="2"/>
        <v>0</v>
      </c>
      <c r="T83" s="390">
        <f t="shared" si="3"/>
        <v>0</v>
      </c>
      <c r="U83" s="391" t="e">
        <f t="shared" si="4"/>
        <v>#DIV/0!</v>
      </c>
      <c r="V83" s="509"/>
      <c r="W83" s="509"/>
      <c r="X83" s="509"/>
      <c r="Y83" s="510"/>
    </row>
    <row r="84" spans="1:25" s="25" customFormat="1" hidden="1">
      <c r="A84" s="511" t="s">
        <v>70</v>
      </c>
      <c r="B84" s="300">
        <f>+B85+B99+B108+B115</f>
        <v>0</v>
      </c>
      <c r="C84" s="383">
        <f t="shared" ref="C84:Q84" si="33">+C85+C99+C108+C115</f>
        <v>0</v>
      </c>
      <c r="D84" s="300">
        <f t="shared" si="33"/>
        <v>0</v>
      </c>
      <c r="E84" s="383">
        <f t="shared" si="33"/>
        <v>0</v>
      </c>
      <c r="F84" s="300">
        <f t="shared" si="33"/>
        <v>0</v>
      </c>
      <c r="G84" s="383">
        <f t="shared" si="33"/>
        <v>0</v>
      </c>
      <c r="H84" s="300">
        <f t="shared" si="33"/>
        <v>0</v>
      </c>
      <c r="I84" s="383">
        <f t="shared" si="33"/>
        <v>0</v>
      </c>
      <c r="J84" s="300">
        <f t="shared" si="33"/>
        <v>0</v>
      </c>
      <c r="K84" s="383">
        <f t="shared" si="33"/>
        <v>0</v>
      </c>
      <c r="L84" s="300">
        <f t="shared" si="33"/>
        <v>0</v>
      </c>
      <c r="M84" s="383">
        <f t="shared" si="33"/>
        <v>0</v>
      </c>
      <c r="N84" s="300">
        <f t="shared" si="10"/>
        <v>0</v>
      </c>
      <c r="O84" s="383">
        <f t="shared" si="10"/>
        <v>0</v>
      </c>
      <c r="P84" s="300">
        <f t="shared" si="33"/>
        <v>0</v>
      </c>
      <c r="Q84" s="383">
        <f t="shared" si="33"/>
        <v>0</v>
      </c>
      <c r="R84" s="300">
        <f t="shared" si="2"/>
        <v>0</v>
      </c>
      <c r="S84" s="383">
        <f t="shared" si="2"/>
        <v>0</v>
      </c>
      <c r="T84" s="383">
        <f t="shared" si="3"/>
        <v>0</v>
      </c>
      <c r="U84" s="323" t="e">
        <f t="shared" si="4"/>
        <v>#DIV/0!</v>
      </c>
      <c r="V84" s="499"/>
      <c r="W84" s="499"/>
      <c r="X84" s="499"/>
      <c r="Y84" s="512"/>
    </row>
    <row r="85" spans="1:25" s="25" customFormat="1" hidden="1">
      <c r="A85" s="264" t="s">
        <v>111</v>
      </c>
      <c r="B85" s="301">
        <f>+B86+B89</f>
        <v>0</v>
      </c>
      <c r="C85" s="396">
        <f t="shared" ref="C85:Q85" si="34">+C86+C89</f>
        <v>0</v>
      </c>
      <c r="D85" s="301">
        <f t="shared" si="34"/>
        <v>0</v>
      </c>
      <c r="E85" s="396">
        <f t="shared" si="34"/>
        <v>0</v>
      </c>
      <c r="F85" s="301">
        <f t="shared" si="34"/>
        <v>0</v>
      </c>
      <c r="G85" s="396">
        <f t="shared" si="34"/>
        <v>0</v>
      </c>
      <c r="H85" s="301">
        <f t="shared" si="34"/>
        <v>0</v>
      </c>
      <c r="I85" s="396">
        <f t="shared" si="34"/>
        <v>0</v>
      </c>
      <c r="J85" s="301">
        <f t="shared" si="34"/>
        <v>0</v>
      </c>
      <c r="K85" s="396">
        <f t="shared" si="34"/>
        <v>0</v>
      </c>
      <c r="L85" s="301">
        <f t="shared" si="34"/>
        <v>0</v>
      </c>
      <c r="M85" s="396">
        <f t="shared" si="34"/>
        <v>0</v>
      </c>
      <c r="N85" s="301">
        <f t="shared" si="10"/>
        <v>0</v>
      </c>
      <c r="O85" s="396">
        <f t="shared" si="10"/>
        <v>0</v>
      </c>
      <c r="P85" s="301">
        <f t="shared" si="34"/>
        <v>0</v>
      </c>
      <c r="Q85" s="396">
        <f t="shared" si="34"/>
        <v>0</v>
      </c>
      <c r="R85" s="301">
        <f t="shared" si="2"/>
        <v>0</v>
      </c>
      <c r="S85" s="396">
        <f t="shared" si="2"/>
        <v>0</v>
      </c>
      <c r="T85" s="396">
        <f t="shared" si="3"/>
        <v>0</v>
      </c>
      <c r="U85" s="324" t="e">
        <f t="shared" si="4"/>
        <v>#DIV/0!</v>
      </c>
      <c r="V85" s="501"/>
      <c r="W85" s="501"/>
      <c r="X85" s="501"/>
      <c r="Y85" s="513"/>
    </row>
    <row r="86" spans="1:25" hidden="1">
      <c r="A86" s="514" t="s">
        <v>756</v>
      </c>
      <c r="B86" s="316">
        <f>+B87+B88</f>
        <v>0</v>
      </c>
      <c r="C86" s="471">
        <f t="shared" ref="C86:Q86" si="35">+C87+C88</f>
        <v>0</v>
      </c>
      <c r="D86" s="316">
        <f t="shared" si="35"/>
        <v>0</v>
      </c>
      <c r="E86" s="471">
        <f t="shared" si="35"/>
        <v>0</v>
      </c>
      <c r="F86" s="316">
        <f t="shared" si="35"/>
        <v>0</v>
      </c>
      <c r="G86" s="471">
        <f t="shared" si="35"/>
        <v>0</v>
      </c>
      <c r="H86" s="316">
        <f t="shared" si="35"/>
        <v>0</v>
      </c>
      <c r="I86" s="471">
        <f t="shared" si="35"/>
        <v>0</v>
      </c>
      <c r="J86" s="316">
        <f t="shared" si="35"/>
        <v>0</v>
      </c>
      <c r="K86" s="471">
        <f t="shared" si="35"/>
        <v>0</v>
      </c>
      <c r="L86" s="316">
        <f t="shared" si="35"/>
        <v>0</v>
      </c>
      <c r="M86" s="471">
        <f t="shared" si="35"/>
        <v>0</v>
      </c>
      <c r="N86" s="320">
        <f t="shared" si="10"/>
        <v>0</v>
      </c>
      <c r="O86" s="503">
        <f t="shared" si="10"/>
        <v>0</v>
      </c>
      <c r="P86" s="316">
        <f t="shared" si="35"/>
        <v>0</v>
      </c>
      <c r="Q86" s="471">
        <f t="shared" si="35"/>
        <v>0</v>
      </c>
      <c r="R86" s="320">
        <f t="shared" si="2"/>
        <v>0</v>
      </c>
      <c r="S86" s="503">
        <f t="shared" si="2"/>
        <v>0</v>
      </c>
      <c r="T86" s="503">
        <f t="shared" si="3"/>
        <v>0</v>
      </c>
      <c r="U86" s="328" t="e">
        <f t="shared" ref="U86:U149" si="36">+T86/I86*100</f>
        <v>#DIV/0!</v>
      </c>
      <c r="V86" s="504"/>
      <c r="W86" s="504"/>
      <c r="X86" s="504"/>
      <c r="Y86" s="515"/>
    </row>
    <row r="87" spans="1:25" hidden="1">
      <c r="A87" s="516" t="s">
        <v>757</v>
      </c>
      <c r="B87" s="308"/>
      <c r="C87" s="459"/>
      <c r="D87" s="308"/>
      <c r="E87" s="459"/>
      <c r="F87" s="308"/>
      <c r="G87" s="459"/>
      <c r="H87" s="308"/>
      <c r="I87" s="459"/>
      <c r="J87" s="308"/>
      <c r="K87" s="459"/>
      <c r="L87" s="308"/>
      <c r="M87" s="459"/>
      <c r="N87" s="318">
        <f t="shared" si="10"/>
        <v>0</v>
      </c>
      <c r="O87" s="460">
        <f t="shared" si="10"/>
        <v>0</v>
      </c>
      <c r="P87" s="308"/>
      <c r="Q87" s="459"/>
      <c r="R87" s="318">
        <f t="shared" si="2"/>
        <v>0</v>
      </c>
      <c r="S87" s="460">
        <f t="shared" si="2"/>
        <v>0</v>
      </c>
      <c r="T87" s="460">
        <f t="shared" si="3"/>
        <v>0</v>
      </c>
      <c r="U87" s="326" t="e">
        <f t="shared" si="36"/>
        <v>#DIV/0!</v>
      </c>
      <c r="V87" s="461"/>
      <c r="W87" s="461"/>
      <c r="X87" s="461"/>
      <c r="Y87" s="336"/>
    </row>
    <row r="88" spans="1:25" hidden="1">
      <c r="A88" s="517" t="s">
        <v>112</v>
      </c>
      <c r="B88" s="308"/>
      <c r="C88" s="459"/>
      <c r="D88" s="308"/>
      <c r="E88" s="459"/>
      <c r="F88" s="308"/>
      <c r="G88" s="459"/>
      <c r="H88" s="308"/>
      <c r="I88" s="459"/>
      <c r="J88" s="308"/>
      <c r="K88" s="459"/>
      <c r="L88" s="308"/>
      <c r="M88" s="459"/>
      <c r="N88" s="318">
        <f t="shared" si="10"/>
        <v>0</v>
      </c>
      <c r="O88" s="460">
        <f t="shared" si="10"/>
        <v>0</v>
      </c>
      <c r="P88" s="308"/>
      <c r="Q88" s="459"/>
      <c r="R88" s="318">
        <f t="shared" si="2"/>
        <v>0</v>
      </c>
      <c r="S88" s="460">
        <f t="shared" si="2"/>
        <v>0</v>
      </c>
      <c r="T88" s="460">
        <f t="shared" si="3"/>
        <v>0</v>
      </c>
      <c r="U88" s="326" t="e">
        <f t="shared" si="36"/>
        <v>#DIV/0!</v>
      </c>
      <c r="V88" s="461"/>
      <c r="W88" s="461"/>
      <c r="X88" s="461"/>
      <c r="Y88" s="336"/>
    </row>
    <row r="89" spans="1:25" s="25" customFormat="1" hidden="1">
      <c r="A89" s="48" t="s">
        <v>758</v>
      </c>
      <c r="B89" s="518">
        <f>+B90+B92+B94+B95+B97</f>
        <v>0</v>
      </c>
      <c r="C89" s="519">
        <f t="shared" ref="C89:Q89" si="37">+C90+C92+C94+C95+C97</f>
        <v>0</v>
      </c>
      <c r="D89" s="518">
        <f t="shared" si="37"/>
        <v>0</v>
      </c>
      <c r="E89" s="519">
        <f t="shared" si="37"/>
        <v>0</v>
      </c>
      <c r="F89" s="518">
        <f t="shared" si="37"/>
        <v>0</v>
      </c>
      <c r="G89" s="519">
        <f t="shared" si="37"/>
        <v>0</v>
      </c>
      <c r="H89" s="518">
        <f t="shared" si="37"/>
        <v>0</v>
      </c>
      <c r="I89" s="519">
        <f t="shared" si="37"/>
        <v>0</v>
      </c>
      <c r="J89" s="518">
        <f t="shared" si="37"/>
        <v>0</v>
      </c>
      <c r="K89" s="519">
        <f t="shared" si="37"/>
        <v>0</v>
      </c>
      <c r="L89" s="518">
        <f t="shared" si="37"/>
        <v>0</v>
      </c>
      <c r="M89" s="519">
        <f t="shared" si="37"/>
        <v>0</v>
      </c>
      <c r="N89" s="318">
        <f t="shared" si="10"/>
        <v>0</v>
      </c>
      <c r="O89" s="460">
        <f t="shared" si="10"/>
        <v>0</v>
      </c>
      <c r="P89" s="518">
        <f t="shared" si="37"/>
        <v>0</v>
      </c>
      <c r="Q89" s="519">
        <f t="shared" si="37"/>
        <v>0</v>
      </c>
      <c r="R89" s="318">
        <f t="shared" si="2"/>
        <v>0</v>
      </c>
      <c r="S89" s="460">
        <f t="shared" si="2"/>
        <v>0</v>
      </c>
      <c r="T89" s="460">
        <f t="shared" si="3"/>
        <v>0</v>
      </c>
      <c r="U89" s="326" t="e">
        <f t="shared" si="36"/>
        <v>#DIV/0!</v>
      </c>
      <c r="V89" s="488"/>
      <c r="W89" s="488"/>
      <c r="X89" s="488"/>
      <c r="Y89" s="489"/>
    </row>
    <row r="90" spans="1:25" hidden="1">
      <c r="A90" s="517" t="s">
        <v>83</v>
      </c>
      <c r="B90" s="308">
        <f>+B91</f>
        <v>0</v>
      </c>
      <c r="C90" s="459">
        <f t="shared" ref="C90:Q90" si="38">+C91</f>
        <v>0</v>
      </c>
      <c r="D90" s="308">
        <f t="shared" si="38"/>
        <v>0</v>
      </c>
      <c r="E90" s="459">
        <f t="shared" si="38"/>
        <v>0</v>
      </c>
      <c r="F90" s="308">
        <f t="shared" si="38"/>
        <v>0</v>
      </c>
      <c r="G90" s="459">
        <f t="shared" si="38"/>
        <v>0</v>
      </c>
      <c r="H90" s="308">
        <f t="shared" si="38"/>
        <v>0</v>
      </c>
      <c r="I90" s="459">
        <f t="shared" si="38"/>
        <v>0</v>
      </c>
      <c r="J90" s="308">
        <f t="shared" si="38"/>
        <v>0</v>
      </c>
      <c r="K90" s="459">
        <f t="shared" si="38"/>
        <v>0</v>
      </c>
      <c r="L90" s="308">
        <f t="shared" si="38"/>
        <v>0</v>
      </c>
      <c r="M90" s="459">
        <f t="shared" si="38"/>
        <v>0</v>
      </c>
      <c r="N90" s="318">
        <f t="shared" si="10"/>
        <v>0</v>
      </c>
      <c r="O90" s="460">
        <f t="shared" si="10"/>
        <v>0</v>
      </c>
      <c r="P90" s="308">
        <f t="shared" si="38"/>
        <v>0</v>
      </c>
      <c r="Q90" s="459">
        <f t="shared" si="38"/>
        <v>0</v>
      </c>
      <c r="R90" s="318">
        <f t="shared" si="2"/>
        <v>0</v>
      </c>
      <c r="S90" s="460">
        <f t="shared" si="2"/>
        <v>0</v>
      </c>
      <c r="T90" s="460">
        <f t="shared" si="3"/>
        <v>0</v>
      </c>
      <c r="U90" s="326" t="e">
        <f t="shared" si="36"/>
        <v>#DIV/0!</v>
      </c>
      <c r="V90" s="461"/>
      <c r="W90" s="461"/>
      <c r="X90" s="461"/>
      <c r="Y90" s="336"/>
    </row>
    <row r="91" spans="1:25" hidden="1">
      <c r="A91" s="520" t="s">
        <v>759</v>
      </c>
      <c r="B91" s="308"/>
      <c r="C91" s="459"/>
      <c r="D91" s="308"/>
      <c r="E91" s="459"/>
      <c r="F91" s="308"/>
      <c r="G91" s="459"/>
      <c r="H91" s="308"/>
      <c r="I91" s="459"/>
      <c r="J91" s="308"/>
      <c r="K91" s="459"/>
      <c r="L91" s="308"/>
      <c r="M91" s="459"/>
      <c r="N91" s="318">
        <f t="shared" si="10"/>
        <v>0</v>
      </c>
      <c r="O91" s="460">
        <f t="shared" si="10"/>
        <v>0</v>
      </c>
      <c r="P91" s="308"/>
      <c r="Q91" s="459"/>
      <c r="R91" s="318">
        <f t="shared" si="2"/>
        <v>0</v>
      </c>
      <c r="S91" s="460">
        <f t="shared" si="2"/>
        <v>0</v>
      </c>
      <c r="T91" s="460">
        <f t="shared" si="3"/>
        <v>0</v>
      </c>
      <c r="U91" s="326" t="e">
        <f t="shared" si="36"/>
        <v>#DIV/0!</v>
      </c>
      <c r="V91" s="461"/>
      <c r="W91" s="461"/>
      <c r="X91" s="461"/>
      <c r="Y91" s="336"/>
    </row>
    <row r="92" spans="1:25" hidden="1">
      <c r="A92" s="517" t="s">
        <v>84</v>
      </c>
      <c r="B92" s="308">
        <f>+B93</f>
        <v>0</v>
      </c>
      <c r="C92" s="459">
        <f t="shared" ref="C92:Q92" si="39">+C93</f>
        <v>0</v>
      </c>
      <c r="D92" s="308">
        <f t="shared" si="39"/>
        <v>0</v>
      </c>
      <c r="E92" s="459">
        <f t="shared" si="39"/>
        <v>0</v>
      </c>
      <c r="F92" s="308">
        <f t="shared" si="39"/>
        <v>0</v>
      </c>
      <c r="G92" s="459">
        <f t="shared" si="39"/>
        <v>0</v>
      </c>
      <c r="H92" s="308">
        <f t="shared" si="39"/>
        <v>0</v>
      </c>
      <c r="I92" s="459">
        <f t="shared" si="39"/>
        <v>0</v>
      </c>
      <c r="J92" s="308">
        <f t="shared" si="39"/>
        <v>0</v>
      </c>
      <c r="K92" s="459">
        <f t="shared" si="39"/>
        <v>0</v>
      </c>
      <c r="L92" s="308">
        <f t="shared" si="39"/>
        <v>0</v>
      </c>
      <c r="M92" s="459">
        <f t="shared" si="39"/>
        <v>0</v>
      </c>
      <c r="N92" s="318">
        <f t="shared" si="10"/>
        <v>0</v>
      </c>
      <c r="O92" s="460">
        <f t="shared" si="10"/>
        <v>0</v>
      </c>
      <c r="P92" s="308">
        <f t="shared" si="39"/>
        <v>0</v>
      </c>
      <c r="Q92" s="459">
        <f t="shared" si="39"/>
        <v>0</v>
      </c>
      <c r="R92" s="318">
        <f t="shared" ref="R92:S155" si="40">+L92+P92</f>
        <v>0</v>
      </c>
      <c r="S92" s="460">
        <f t="shared" si="40"/>
        <v>0</v>
      </c>
      <c r="T92" s="460">
        <f t="shared" ref="T92:T155" si="41">+S92-I92</f>
        <v>0</v>
      </c>
      <c r="U92" s="326" t="e">
        <f t="shared" si="36"/>
        <v>#DIV/0!</v>
      </c>
      <c r="V92" s="461"/>
      <c r="W92" s="461"/>
      <c r="X92" s="461"/>
      <c r="Y92" s="336"/>
    </row>
    <row r="93" spans="1:25" hidden="1">
      <c r="A93" s="520" t="s">
        <v>760</v>
      </c>
      <c r="B93" s="308"/>
      <c r="C93" s="459"/>
      <c r="D93" s="308"/>
      <c r="E93" s="459"/>
      <c r="F93" s="308"/>
      <c r="G93" s="459"/>
      <c r="H93" s="308"/>
      <c r="I93" s="459"/>
      <c r="J93" s="308"/>
      <c r="K93" s="459"/>
      <c r="L93" s="308"/>
      <c r="M93" s="459"/>
      <c r="N93" s="318">
        <f t="shared" si="10"/>
        <v>0</v>
      </c>
      <c r="O93" s="460">
        <f t="shared" si="10"/>
        <v>0</v>
      </c>
      <c r="P93" s="308"/>
      <c r="Q93" s="459"/>
      <c r="R93" s="318">
        <f t="shared" si="40"/>
        <v>0</v>
      </c>
      <c r="S93" s="460">
        <f t="shared" si="40"/>
        <v>0</v>
      </c>
      <c r="T93" s="460">
        <f t="shared" si="41"/>
        <v>0</v>
      </c>
      <c r="U93" s="326" t="e">
        <f t="shared" si="36"/>
        <v>#DIV/0!</v>
      </c>
      <c r="V93" s="461"/>
      <c r="W93" s="461"/>
      <c r="X93" s="461"/>
      <c r="Y93" s="336"/>
    </row>
    <row r="94" spans="1:25" hidden="1">
      <c r="A94" s="517" t="s">
        <v>761</v>
      </c>
      <c r="B94" s="308"/>
      <c r="C94" s="459"/>
      <c r="D94" s="308"/>
      <c r="E94" s="459"/>
      <c r="F94" s="308"/>
      <c r="G94" s="459"/>
      <c r="H94" s="308"/>
      <c r="I94" s="459"/>
      <c r="J94" s="308"/>
      <c r="K94" s="459"/>
      <c r="L94" s="308"/>
      <c r="M94" s="459"/>
      <c r="N94" s="318">
        <f t="shared" si="10"/>
        <v>0</v>
      </c>
      <c r="O94" s="460">
        <f t="shared" si="10"/>
        <v>0</v>
      </c>
      <c r="P94" s="308"/>
      <c r="Q94" s="459"/>
      <c r="R94" s="318">
        <f t="shared" si="40"/>
        <v>0</v>
      </c>
      <c r="S94" s="460">
        <f t="shared" si="40"/>
        <v>0</v>
      </c>
      <c r="T94" s="460">
        <f t="shared" si="41"/>
        <v>0</v>
      </c>
      <c r="U94" s="326" t="e">
        <f t="shared" si="36"/>
        <v>#DIV/0!</v>
      </c>
      <c r="V94" s="461"/>
      <c r="W94" s="461"/>
      <c r="X94" s="461"/>
      <c r="Y94" s="336"/>
    </row>
    <row r="95" spans="1:25" hidden="1">
      <c r="A95" s="517" t="s">
        <v>762</v>
      </c>
      <c r="B95" s="308">
        <f>+B96</f>
        <v>0</v>
      </c>
      <c r="C95" s="459">
        <f t="shared" ref="C95:Q95" si="42">+C96</f>
        <v>0</v>
      </c>
      <c r="D95" s="308">
        <f t="shared" si="42"/>
        <v>0</v>
      </c>
      <c r="E95" s="459">
        <f t="shared" si="42"/>
        <v>0</v>
      </c>
      <c r="F95" s="308">
        <f t="shared" si="42"/>
        <v>0</v>
      </c>
      <c r="G95" s="459">
        <f t="shared" si="42"/>
        <v>0</v>
      </c>
      <c r="H95" s="308">
        <f t="shared" si="42"/>
        <v>0</v>
      </c>
      <c r="I95" s="459">
        <f t="shared" si="42"/>
        <v>0</v>
      </c>
      <c r="J95" s="308">
        <f t="shared" si="42"/>
        <v>0</v>
      </c>
      <c r="K95" s="459">
        <f t="shared" si="42"/>
        <v>0</v>
      </c>
      <c r="L95" s="308">
        <f t="shared" si="42"/>
        <v>0</v>
      </c>
      <c r="M95" s="459">
        <f t="shared" si="42"/>
        <v>0</v>
      </c>
      <c r="N95" s="318">
        <f t="shared" si="10"/>
        <v>0</v>
      </c>
      <c r="O95" s="460">
        <f t="shared" si="10"/>
        <v>0</v>
      </c>
      <c r="P95" s="308">
        <f t="shared" si="42"/>
        <v>0</v>
      </c>
      <c r="Q95" s="459">
        <f t="shared" si="42"/>
        <v>0</v>
      </c>
      <c r="R95" s="318">
        <f t="shared" si="40"/>
        <v>0</v>
      </c>
      <c r="S95" s="460">
        <f t="shared" si="40"/>
        <v>0</v>
      </c>
      <c r="T95" s="460">
        <f t="shared" si="41"/>
        <v>0</v>
      </c>
      <c r="U95" s="326" t="e">
        <f t="shared" si="36"/>
        <v>#DIV/0!</v>
      </c>
      <c r="V95" s="461"/>
      <c r="W95" s="461"/>
      <c r="X95" s="461"/>
      <c r="Y95" s="336"/>
    </row>
    <row r="96" spans="1:25" hidden="1">
      <c r="A96" s="520" t="s">
        <v>763</v>
      </c>
      <c r="B96" s="308"/>
      <c r="C96" s="459"/>
      <c r="D96" s="308"/>
      <c r="E96" s="459"/>
      <c r="F96" s="308"/>
      <c r="G96" s="459"/>
      <c r="H96" s="308"/>
      <c r="I96" s="459"/>
      <c r="J96" s="308"/>
      <c r="K96" s="459"/>
      <c r="L96" s="308"/>
      <c r="M96" s="459"/>
      <c r="N96" s="318">
        <f t="shared" si="10"/>
        <v>0</v>
      </c>
      <c r="O96" s="460">
        <f t="shared" si="10"/>
        <v>0</v>
      </c>
      <c r="P96" s="308"/>
      <c r="Q96" s="459"/>
      <c r="R96" s="318">
        <f t="shared" si="40"/>
        <v>0</v>
      </c>
      <c r="S96" s="460">
        <f t="shared" si="40"/>
        <v>0</v>
      </c>
      <c r="T96" s="460">
        <f t="shared" si="41"/>
        <v>0</v>
      </c>
      <c r="U96" s="326" t="e">
        <f t="shared" si="36"/>
        <v>#DIV/0!</v>
      </c>
      <c r="V96" s="461"/>
      <c r="W96" s="461"/>
      <c r="X96" s="461"/>
      <c r="Y96" s="336"/>
    </row>
    <row r="97" spans="1:25" hidden="1">
      <c r="A97" s="517" t="s">
        <v>113</v>
      </c>
      <c r="B97" s="308">
        <f>+B98</f>
        <v>0</v>
      </c>
      <c r="C97" s="459">
        <f t="shared" ref="C97:Q97" si="43">+C98</f>
        <v>0</v>
      </c>
      <c r="D97" s="308">
        <f t="shared" si="43"/>
        <v>0</v>
      </c>
      <c r="E97" s="459">
        <f t="shared" si="43"/>
        <v>0</v>
      </c>
      <c r="F97" s="308">
        <f t="shared" si="43"/>
        <v>0</v>
      </c>
      <c r="G97" s="459">
        <f t="shared" si="43"/>
        <v>0</v>
      </c>
      <c r="H97" s="308">
        <f t="shared" si="43"/>
        <v>0</v>
      </c>
      <c r="I97" s="459">
        <f t="shared" si="43"/>
        <v>0</v>
      </c>
      <c r="J97" s="308">
        <f t="shared" si="43"/>
        <v>0</v>
      </c>
      <c r="K97" s="459">
        <f t="shared" si="43"/>
        <v>0</v>
      </c>
      <c r="L97" s="308">
        <f t="shared" si="43"/>
        <v>0</v>
      </c>
      <c r="M97" s="459">
        <f t="shared" si="43"/>
        <v>0</v>
      </c>
      <c r="N97" s="318">
        <f t="shared" si="10"/>
        <v>0</v>
      </c>
      <c r="O97" s="460">
        <f t="shared" si="10"/>
        <v>0</v>
      </c>
      <c r="P97" s="308">
        <f t="shared" si="43"/>
        <v>0</v>
      </c>
      <c r="Q97" s="459">
        <f t="shared" si="43"/>
        <v>0</v>
      </c>
      <c r="R97" s="318">
        <f t="shared" si="40"/>
        <v>0</v>
      </c>
      <c r="S97" s="460">
        <f t="shared" si="40"/>
        <v>0</v>
      </c>
      <c r="T97" s="460">
        <f t="shared" si="41"/>
        <v>0</v>
      </c>
      <c r="U97" s="326" t="e">
        <f t="shared" si="36"/>
        <v>#DIV/0!</v>
      </c>
      <c r="V97" s="461"/>
      <c r="W97" s="461"/>
      <c r="X97" s="461"/>
      <c r="Y97" s="336"/>
    </row>
    <row r="98" spans="1:25" hidden="1">
      <c r="A98" s="520" t="s">
        <v>764</v>
      </c>
      <c r="B98" s="308"/>
      <c r="C98" s="459"/>
      <c r="D98" s="308"/>
      <c r="E98" s="459"/>
      <c r="F98" s="308"/>
      <c r="G98" s="459"/>
      <c r="H98" s="308"/>
      <c r="I98" s="459"/>
      <c r="J98" s="308"/>
      <c r="K98" s="459"/>
      <c r="L98" s="308"/>
      <c r="M98" s="459"/>
      <c r="N98" s="318">
        <f t="shared" si="10"/>
        <v>0</v>
      </c>
      <c r="O98" s="460">
        <f t="shared" si="10"/>
        <v>0</v>
      </c>
      <c r="P98" s="308"/>
      <c r="Q98" s="459"/>
      <c r="R98" s="318">
        <f t="shared" si="40"/>
        <v>0</v>
      </c>
      <c r="S98" s="460">
        <f t="shared" si="40"/>
        <v>0</v>
      </c>
      <c r="T98" s="460">
        <f t="shared" si="41"/>
        <v>0</v>
      </c>
      <c r="U98" s="326" t="e">
        <f t="shared" si="36"/>
        <v>#DIV/0!</v>
      </c>
      <c r="V98" s="461"/>
      <c r="W98" s="461"/>
      <c r="X98" s="461"/>
      <c r="Y98" s="336"/>
    </row>
    <row r="99" spans="1:25" s="25" customFormat="1" hidden="1">
      <c r="A99" s="506" t="s">
        <v>71</v>
      </c>
      <c r="B99" s="309">
        <f>+B100+B102</f>
        <v>0</v>
      </c>
      <c r="C99" s="473">
        <f t="shared" ref="C99:X99" si="44">+C100+C102</f>
        <v>0</v>
      </c>
      <c r="D99" s="309">
        <f t="shared" si="44"/>
        <v>0</v>
      </c>
      <c r="E99" s="473">
        <f t="shared" si="44"/>
        <v>0</v>
      </c>
      <c r="F99" s="309">
        <f t="shared" si="44"/>
        <v>0</v>
      </c>
      <c r="G99" s="473">
        <f t="shared" si="44"/>
        <v>0</v>
      </c>
      <c r="H99" s="309">
        <f t="shared" si="44"/>
        <v>0</v>
      </c>
      <c r="I99" s="473">
        <f t="shared" si="44"/>
        <v>0</v>
      </c>
      <c r="J99" s="309">
        <f t="shared" si="44"/>
        <v>0</v>
      </c>
      <c r="K99" s="473">
        <f t="shared" si="44"/>
        <v>0</v>
      </c>
      <c r="L99" s="309">
        <f t="shared" si="44"/>
        <v>0</v>
      </c>
      <c r="M99" s="473">
        <f t="shared" si="44"/>
        <v>0</v>
      </c>
      <c r="N99" s="353">
        <f t="shared" si="10"/>
        <v>0</v>
      </c>
      <c r="O99" s="474">
        <f t="shared" si="10"/>
        <v>0</v>
      </c>
      <c r="P99" s="309">
        <f t="shared" si="44"/>
        <v>0</v>
      </c>
      <c r="Q99" s="473">
        <f t="shared" si="44"/>
        <v>0</v>
      </c>
      <c r="R99" s="353">
        <f t="shared" si="40"/>
        <v>0</v>
      </c>
      <c r="S99" s="474">
        <f t="shared" si="40"/>
        <v>0</v>
      </c>
      <c r="T99" s="474">
        <f t="shared" si="41"/>
        <v>0</v>
      </c>
      <c r="U99" s="354" t="e">
        <f t="shared" si="36"/>
        <v>#DIV/0!</v>
      </c>
      <c r="V99" s="521">
        <f t="shared" si="44"/>
        <v>0</v>
      </c>
      <c r="W99" s="521">
        <f t="shared" si="44"/>
        <v>0</v>
      </c>
      <c r="X99" s="521">
        <f t="shared" si="44"/>
        <v>0</v>
      </c>
      <c r="Y99" s="337"/>
    </row>
    <row r="100" spans="1:25" hidden="1">
      <c r="A100" s="48" t="s">
        <v>765</v>
      </c>
      <c r="B100" s="308">
        <f>+B101</f>
        <v>0</v>
      </c>
      <c r="C100" s="459">
        <f t="shared" ref="C100:X100" si="45">+C101</f>
        <v>0</v>
      </c>
      <c r="D100" s="308">
        <f t="shared" si="45"/>
        <v>0</v>
      </c>
      <c r="E100" s="459">
        <f t="shared" si="45"/>
        <v>0</v>
      </c>
      <c r="F100" s="308">
        <f t="shared" si="45"/>
        <v>0</v>
      </c>
      <c r="G100" s="459">
        <f t="shared" si="45"/>
        <v>0</v>
      </c>
      <c r="H100" s="308">
        <f t="shared" si="45"/>
        <v>0</v>
      </c>
      <c r="I100" s="459">
        <f t="shared" si="45"/>
        <v>0</v>
      </c>
      <c r="J100" s="308">
        <f t="shared" si="45"/>
        <v>0</v>
      </c>
      <c r="K100" s="459">
        <f t="shared" si="45"/>
        <v>0</v>
      </c>
      <c r="L100" s="308">
        <f t="shared" si="45"/>
        <v>0</v>
      </c>
      <c r="M100" s="459">
        <f t="shared" si="45"/>
        <v>0</v>
      </c>
      <c r="N100" s="318">
        <f t="shared" si="10"/>
        <v>0</v>
      </c>
      <c r="O100" s="460">
        <f t="shared" si="10"/>
        <v>0</v>
      </c>
      <c r="P100" s="308">
        <f t="shared" si="45"/>
        <v>0</v>
      </c>
      <c r="Q100" s="459">
        <f t="shared" si="45"/>
        <v>0</v>
      </c>
      <c r="R100" s="318">
        <f t="shared" si="40"/>
        <v>0</v>
      </c>
      <c r="S100" s="460">
        <f t="shared" si="40"/>
        <v>0</v>
      </c>
      <c r="T100" s="460">
        <f t="shared" si="41"/>
        <v>0</v>
      </c>
      <c r="U100" s="326" t="e">
        <f t="shared" si="36"/>
        <v>#DIV/0!</v>
      </c>
      <c r="V100" s="522">
        <f t="shared" si="45"/>
        <v>0</v>
      </c>
      <c r="W100" s="522">
        <f t="shared" si="45"/>
        <v>0</v>
      </c>
      <c r="X100" s="522">
        <f t="shared" si="45"/>
        <v>0</v>
      </c>
      <c r="Y100" s="336"/>
    </row>
    <row r="101" spans="1:25" hidden="1">
      <c r="A101" s="462" t="s">
        <v>766</v>
      </c>
      <c r="B101" s="308"/>
      <c r="C101" s="459"/>
      <c r="D101" s="308"/>
      <c r="E101" s="459"/>
      <c r="F101" s="308"/>
      <c r="G101" s="459"/>
      <c r="H101" s="308"/>
      <c r="I101" s="459"/>
      <c r="J101" s="308"/>
      <c r="K101" s="459"/>
      <c r="L101" s="308"/>
      <c r="M101" s="459"/>
      <c r="N101" s="318">
        <f t="shared" si="10"/>
        <v>0</v>
      </c>
      <c r="O101" s="460">
        <f t="shared" si="10"/>
        <v>0</v>
      </c>
      <c r="P101" s="308"/>
      <c r="Q101" s="459"/>
      <c r="R101" s="318">
        <f t="shared" si="40"/>
        <v>0</v>
      </c>
      <c r="S101" s="460">
        <f t="shared" si="40"/>
        <v>0</v>
      </c>
      <c r="T101" s="460">
        <f t="shared" si="41"/>
        <v>0</v>
      </c>
      <c r="U101" s="326" t="e">
        <f t="shared" si="36"/>
        <v>#DIV/0!</v>
      </c>
      <c r="V101" s="522"/>
      <c r="W101" s="522"/>
      <c r="X101" s="522"/>
      <c r="Y101" s="336"/>
    </row>
    <row r="102" spans="1:25" hidden="1">
      <c r="A102" s="48" t="s">
        <v>767</v>
      </c>
      <c r="B102" s="308">
        <f>+B103+B104+B105+B106</f>
        <v>0</v>
      </c>
      <c r="C102" s="459">
        <f t="shared" ref="C102:X102" si="46">+C103+C104+C105+C106</f>
        <v>0</v>
      </c>
      <c r="D102" s="308">
        <f t="shared" si="46"/>
        <v>0</v>
      </c>
      <c r="E102" s="459">
        <f t="shared" si="46"/>
        <v>0</v>
      </c>
      <c r="F102" s="308">
        <f t="shared" si="46"/>
        <v>0</v>
      </c>
      <c r="G102" s="459">
        <f t="shared" si="46"/>
        <v>0</v>
      </c>
      <c r="H102" s="308">
        <f t="shared" si="46"/>
        <v>0</v>
      </c>
      <c r="I102" s="459">
        <f t="shared" si="46"/>
        <v>0</v>
      </c>
      <c r="J102" s="308">
        <f t="shared" si="46"/>
        <v>0</v>
      </c>
      <c r="K102" s="459">
        <f t="shared" si="46"/>
        <v>0</v>
      </c>
      <c r="L102" s="308">
        <f t="shared" si="46"/>
        <v>0</v>
      </c>
      <c r="M102" s="459">
        <f t="shared" si="46"/>
        <v>0</v>
      </c>
      <c r="N102" s="318">
        <f t="shared" ref="N102:O164" si="47">+L102-H102</f>
        <v>0</v>
      </c>
      <c r="O102" s="460">
        <f t="shared" si="47"/>
        <v>0</v>
      </c>
      <c r="P102" s="308">
        <f t="shared" si="46"/>
        <v>0</v>
      </c>
      <c r="Q102" s="459">
        <f t="shared" si="46"/>
        <v>0</v>
      </c>
      <c r="R102" s="318">
        <f t="shared" si="40"/>
        <v>0</v>
      </c>
      <c r="S102" s="460">
        <f t="shared" si="40"/>
        <v>0</v>
      </c>
      <c r="T102" s="460">
        <f t="shared" si="41"/>
        <v>0</v>
      </c>
      <c r="U102" s="326" t="e">
        <f t="shared" si="36"/>
        <v>#DIV/0!</v>
      </c>
      <c r="V102" s="522">
        <f t="shared" si="46"/>
        <v>0</v>
      </c>
      <c r="W102" s="522">
        <f t="shared" si="46"/>
        <v>0</v>
      </c>
      <c r="X102" s="522">
        <f t="shared" si="46"/>
        <v>0</v>
      </c>
      <c r="Y102" s="336"/>
    </row>
    <row r="103" spans="1:25" hidden="1">
      <c r="A103" s="516" t="s">
        <v>90</v>
      </c>
      <c r="B103" s="308"/>
      <c r="C103" s="459"/>
      <c r="D103" s="308"/>
      <c r="E103" s="459"/>
      <c r="F103" s="308"/>
      <c r="G103" s="459"/>
      <c r="H103" s="308"/>
      <c r="I103" s="459"/>
      <c r="J103" s="308"/>
      <c r="K103" s="459"/>
      <c r="L103" s="308"/>
      <c r="M103" s="459"/>
      <c r="N103" s="318">
        <f t="shared" si="47"/>
        <v>0</v>
      </c>
      <c r="O103" s="460">
        <f t="shared" si="47"/>
        <v>0</v>
      </c>
      <c r="P103" s="308"/>
      <c r="Q103" s="459"/>
      <c r="R103" s="318">
        <f t="shared" si="40"/>
        <v>0</v>
      </c>
      <c r="S103" s="460">
        <f t="shared" si="40"/>
        <v>0</v>
      </c>
      <c r="T103" s="460">
        <f t="shared" si="41"/>
        <v>0</v>
      </c>
      <c r="U103" s="326" t="e">
        <f t="shared" si="36"/>
        <v>#DIV/0!</v>
      </c>
      <c r="V103" s="522"/>
      <c r="W103" s="522"/>
      <c r="X103" s="522"/>
      <c r="Y103" s="336"/>
    </row>
    <row r="104" spans="1:25" hidden="1">
      <c r="A104" s="516" t="s">
        <v>742</v>
      </c>
      <c r="B104" s="308"/>
      <c r="C104" s="459"/>
      <c r="D104" s="308"/>
      <c r="E104" s="459"/>
      <c r="F104" s="308"/>
      <c r="G104" s="459"/>
      <c r="H104" s="308"/>
      <c r="I104" s="459"/>
      <c r="J104" s="308"/>
      <c r="K104" s="459"/>
      <c r="L104" s="308"/>
      <c r="M104" s="459"/>
      <c r="N104" s="318">
        <f t="shared" si="47"/>
        <v>0</v>
      </c>
      <c r="O104" s="460">
        <f t="shared" si="47"/>
        <v>0</v>
      </c>
      <c r="P104" s="308"/>
      <c r="Q104" s="459"/>
      <c r="R104" s="318">
        <f t="shared" si="40"/>
        <v>0</v>
      </c>
      <c r="S104" s="460">
        <f t="shared" si="40"/>
        <v>0</v>
      </c>
      <c r="T104" s="460">
        <f t="shared" si="41"/>
        <v>0</v>
      </c>
      <c r="U104" s="326" t="e">
        <f t="shared" si="36"/>
        <v>#DIV/0!</v>
      </c>
      <c r="V104" s="522"/>
      <c r="W104" s="522"/>
      <c r="X104" s="522"/>
      <c r="Y104" s="336"/>
    </row>
    <row r="105" spans="1:25" ht="28.5" hidden="1" customHeight="1">
      <c r="A105" s="516" t="s">
        <v>768</v>
      </c>
      <c r="B105" s="308"/>
      <c r="C105" s="459"/>
      <c r="D105" s="308"/>
      <c r="E105" s="459"/>
      <c r="F105" s="308"/>
      <c r="G105" s="459"/>
      <c r="H105" s="308"/>
      <c r="I105" s="459"/>
      <c r="J105" s="308"/>
      <c r="K105" s="459"/>
      <c r="L105" s="308"/>
      <c r="M105" s="459"/>
      <c r="N105" s="318">
        <f t="shared" si="47"/>
        <v>0</v>
      </c>
      <c r="O105" s="460">
        <f t="shared" si="47"/>
        <v>0</v>
      </c>
      <c r="P105" s="308"/>
      <c r="Q105" s="459"/>
      <c r="R105" s="318">
        <f t="shared" si="40"/>
        <v>0</v>
      </c>
      <c r="S105" s="460">
        <f t="shared" si="40"/>
        <v>0</v>
      </c>
      <c r="T105" s="460">
        <f t="shared" si="41"/>
        <v>0</v>
      </c>
      <c r="U105" s="326" t="e">
        <f t="shared" si="36"/>
        <v>#DIV/0!</v>
      </c>
      <c r="V105" s="522"/>
      <c r="W105" s="522"/>
      <c r="X105" s="522"/>
      <c r="Y105" s="336"/>
    </row>
    <row r="106" spans="1:25" hidden="1">
      <c r="A106" s="516" t="s">
        <v>86</v>
      </c>
      <c r="B106" s="308">
        <f>+B107</f>
        <v>0</v>
      </c>
      <c r="C106" s="459">
        <f t="shared" ref="C106:X106" si="48">+C107</f>
        <v>0</v>
      </c>
      <c r="D106" s="308">
        <f t="shared" si="48"/>
        <v>0</v>
      </c>
      <c r="E106" s="459">
        <f t="shared" si="48"/>
        <v>0</v>
      </c>
      <c r="F106" s="308">
        <f t="shared" si="48"/>
        <v>0</v>
      </c>
      <c r="G106" s="459">
        <f t="shared" si="48"/>
        <v>0</v>
      </c>
      <c r="H106" s="308">
        <f t="shared" si="48"/>
        <v>0</v>
      </c>
      <c r="I106" s="459">
        <f t="shared" si="48"/>
        <v>0</v>
      </c>
      <c r="J106" s="308">
        <f t="shared" si="48"/>
        <v>0</v>
      </c>
      <c r="K106" s="459">
        <f t="shared" si="48"/>
        <v>0</v>
      </c>
      <c r="L106" s="308">
        <f t="shared" si="48"/>
        <v>0</v>
      </c>
      <c r="M106" s="459">
        <f t="shared" si="48"/>
        <v>0</v>
      </c>
      <c r="N106" s="318">
        <f t="shared" si="47"/>
        <v>0</v>
      </c>
      <c r="O106" s="460">
        <f t="shared" si="47"/>
        <v>0</v>
      </c>
      <c r="P106" s="308">
        <f t="shared" si="48"/>
        <v>0</v>
      </c>
      <c r="Q106" s="459">
        <f t="shared" si="48"/>
        <v>0</v>
      </c>
      <c r="R106" s="318">
        <f t="shared" si="40"/>
        <v>0</v>
      </c>
      <c r="S106" s="460">
        <f t="shared" si="40"/>
        <v>0</v>
      </c>
      <c r="T106" s="460">
        <f t="shared" si="41"/>
        <v>0</v>
      </c>
      <c r="U106" s="326" t="e">
        <f t="shared" si="36"/>
        <v>#DIV/0!</v>
      </c>
      <c r="V106" s="522">
        <f t="shared" si="48"/>
        <v>0</v>
      </c>
      <c r="W106" s="522">
        <f t="shared" si="48"/>
        <v>0</v>
      </c>
      <c r="X106" s="522">
        <f t="shared" si="48"/>
        <v>0</v>
      </c>
      <c r="Y106" s="336"/>
    </row>
    <row r="107" spans="1:25" hidden="1">
      <c r="A107" s="520" t="s">
        <v>769</v>
      </c>
      <c r="B107" s="308"/>
      <c r="C107" s="459"/>
      <c r="D107" s="308"/>
      <c r="E107" s="459"/>
      <c r="F107" s="308"/>
      <c r="G107" s="459"/>
      <c r="H107" s="308"/>
      <c r="I107" s="459"/>
      <c r="J107" s="308"/>
      <c r="K107" s="459"/>
      <c r="L107" s="308"/>
      <c r="M107" s="459"/>
      <c r="N107" s="318">
        <f t="shared" si="47"/>
        <v>0</v>
      </c>
      <c r="O107" s="460">
        <f t="shared" si="47"/>
        <v>0</v>
      </c>
      <c r="P107" s="308"/>
      <c r="Q107" s="459"/>
      <c r="R107" s="318">
        <f t="shared" si="40"/>
        <v>0</v>
      </c>
      <c r="S107" s="460">
        <f t="shared" si="40"/>
        <v>0</v>
      </c>
      <c r="T107" s="460">
        <f t="shared" si="41"/>
        <v>0</v>
      </c>
      <c r="U107" s="326" t="e">
        <f t="shared" si="36"/>
        <v>#DIV/0!</v>
      </c>
      <c r="V107" s="522"/>
      <c r="W107" s="522"/>
      <c r="X107" s="522"/>
      <c r="Y107" s="336"/>
    </row>
    <row r="108" spans="1:25" s="25" customFormat="1" hidden="1">
      <c r="A108" s="523" t="s">
        <v>72</v>
      </c>
      <c r="B108" s="312">
        <f>+B109+B112</f>
        <v>0</v>
      </c>
      <c r="C108" s="491">
        <f t="shared" ref="C108:Q108" si="49">+C109+C112</f>
        <v>0</v>
      </c>
      <c r="D108" s="312">
        <f t="shared" si="49"/>
        <v>0</v>
      </c>
      <c r="E108" s="491">
        <f t="shared" si="49"/>
        <v>0</v>
      </c>
      <c r="F108" s="312">
        <f t="shared" si="49"/>
        <v>0</v>
      </c>
      <c r="G108" s="491">
        <f t="shared" si="49"/>
        <v>0</v>
      </c>
      <c r="H108" s="312">
        <f t="shared" si="49"/>
        <v>0</v>
      </c>
      <c r="I108" s="491">
        <f t="shared" si="49"/>
        <v>0</v>
      </c>
      <c r="J108" s="312">
        <f t="shared" si="49"/>
        <v>0</v>
      </c>
      <c r="K108" s="491">
        <f t="shared" si="49"/>
        <v>0</v>
      </c>
      <c r="L108" s="312">
        <f t="shared" si="49"/>
        <v>0</v>
      </c>
      <c r="M108" s="491">
        <f t="shared" si="49"/>
        <v>0</v>
      </c>
      <c r="N108" s="353">
        <f t="shared" si="47"/>
        <v>0</v>
      </c>
      <c r="O108" s="474">
        <f t="shared" si="47"/>
        <v>0</v>
      </c>
      <c r="P108" s="312">
        <f t="shared" si="49"/>
        <v>0</v>
      </c>
      <c r="Q108" s="491">
        <f t="shared" si="49"/>
        <v>0</v>
      </c>
      <c r="R108" s="353">
        <f t="shared" si="40"/>
        <v>0</v>
      </c>
      <c r="S108" s="474">
        <f t="shared" si="40"/>
        <v>0</v>
      </c>
      <c r="T108" s="474">
        <f t="shared" si="41"/>
        <v>0</v>
      </c>
      <c r="U108" s="354" t="e">
        <f t="shared" si="36"/>
        <v>#DIV/0!</v>
      </c>
      <c r="V108" s="475"/>
      <c r="W108" s="475"/>
      <c r="X108" s="475"/>
      <c r="Y108" s="337"/>
    </row>
    <row r="109" spans="1:25" hidden="1">
      <c r="A109" s="524" t="s">
        <v>770</v>
      </c>
      <c r="B109" s="311">
        <f>SUM(B110:B111)</f>
        <v>0</v>
      </c>
      <c r="C109" s="490">
        <f t="shared" ref="C109:Q109" si="50">SUM(C110:C111)</f>
        <v>0</v>
      </c>
      <c r="D109" s="311">
        <f t="shared" si="50"/>
        <v>0</v>
      </c>
      <c r="E109" s="490">
        <f t="shared" si="50"/>
        <v>0</v>
      </c>
      <c r="F109" s="311">
        <f t="shared" si="50"/>
        <v>0</v>
      </c>
      <c r="G109" s="490">
        <f t="shared" si="50"/>
        <v>0</v>
      </c>
      <c r="H109" s="311">
        <f t="shared" si="50"/>
        <v>0</v>
      </c>
      <c r="I109" s="490">
        <f t="shared" si="50"/>
        <v>0</v>
      </c>
      <c r="J109" s="311">
        <f t="shared" si="50"/>
        <v>0</v>
      </c>
      <c r="K109" s="490">
        <f t="shared" si="50"/>
        <v>0</v>
      </c>
      <c r="L109" s="311">
        <f t="shared" si="50"/>
        <v>0</v>
      </c>
      <c r="M109" s="490">
        <f t="shared" si="50"/>
        <v>0</v>
      </c>
      <c r="N109" s="318">
        <f t="shared" si="47"/>
        <v>0</v>
      </c>
      <c r="O109" s="460">
        <f t="shared" si="47"/>
        <v>0</v>
      </c>
      <c r="P109" s="311">
        <f t="shared" si="50"/>
        <v>0</v>
      </c>
      <c r="Q109" s="490">
        <f t="shared" si="50"/>
        <v>0</v>
      </c>
      <c r="R109" s="318">
        <f t="shared" si="40"/>
        <v>0</v>
      </c>
      <c r="S109" s="460">
        <f t="shared" si="40"/>
        <v>0</v>
      </c>
      <c r="T109" s="460">
        <f t="shared" si="41"/>
        <v>0</v>
      </c>
      <c r="U109" s="326" t="e">
        <f t="shared" si="36"/>
        <v>#DIV/0!</v>
      </c>
      <c r="V109" s="461"/>
      <c r="W109" s="461"/>
      <c r="X109" s="461"/>
      <c r="Y109" s="336"/>
    </row>
    <row r="110" spans="1:25" s="529" customFormat="1" hidden="1">
      <c r="A110" s="516" t="s">
        <v>771</v>
      </c>
      <c r="B110" s="525"/>
      <c r="C110" s="526"/>
      <c r="D110" s="525"/>
      <c r="E110" s="526"/>
      <c r="F110" s="525"/>
      <c r="G110" s="526"/>
      <c r="H110" s="525"/>
      <c r="I110" s="526"/>
      <c r="J110" s="525"/>
      <c r="K110" s="526"/>
      <c r="L110" s="525"/>
      <c r="M110" s="526"/>
      <c r="N110" s="318">
        <f t="shared" si="47"/>
        <v>0</v>
      </c>
      <c r="O110" s="460">
        <f t="shared" si="47"/>
        <v>0</v>
      </c>
      <c r="P110" s="525"/>
      <c r="Q110" s="526"/>
      <c r="R110" s="318">
        <f t="shared" si="40"/>
        <v>0</v>
      </c>
      <c r="S110" s="460">
        <f t="shared" si="40"/>
        <v>0</v>
      </c>
      <c r="T110" s="460">
        <f t="shared" si="41"/>
        <v>0</v>
      </c>
      <c r="U110" s="326" t="e">
        <f t="shared" si="36"/>
        <v>#DIV/0!</v>
      </c>
      <c r="V110" s="527"/>
      <c r="W110" s="527"/>
      <c r="X110" s="527"/>
      <c r="Y110" s="528"/>
    </row>
    <row r="111" spans="1:25" s="529" customFormat="1" hidden="1">
      <c r="A111" s="516" t="s">
        <v>114</v>
      </c>
      <c r="B111" s="525"/>
      <c r="C111" s="526"/>
      <c r="D111" s="525"/>
      <c r="E111" s="526"/>
      <c r="F111" s="525"/>
      <c r="G111" s="526"/>
      <c r="H111" s="525"/>
      <c r="I111" s="526"/>
      <c r="J111" s="525"/>
      <c r="K111" s="526"/>
      <c r="L111" s="525"/>
      <c r="M111" s="526"/>
      <c r="N111" s="318">
        <f t="shared" si="47"/>
        <v>0</v>
      </c>
      <c r="O111" s="460">
        <f t="shared" si="47"/>
        <v>0</v>
      </c>
      <c r="P111" s="525"/>
      <c r="Q111" s="526"/>
      <c r="R111" s="318">
        <f t="shared" si="40"/>
        <v>0</v>
      </c>
      <c r="S111" s="460">
        <f t="shared" si="40"/>
        <v>0</v>
      </c>
      <c r="T111" s="460">
        <f t="shared" si="41"/>
        <v>0</v>
      </c>
      <c r="U111" s="326" t="e">
        <f t="shared" si="36"/>
        <v>#DIV/0!</v>
      </c>
      <c r="V111" s="527"/>
      <c r="W111" s="527"/>
      <c r="X111" s="527"/>
      <c r="Y111" s="528"/>
    </row>
    <row r="112" spans="1:25" hidden="1">
      <c r="A112" s="530" t="s">
        <v>772</v>
      </c>
      <c r="B112" s="311">
        <f>SUM(B113:B114)</f>
        <v>0</v>
      </c>
      <c r="C112" s="490">
        <f t="shared" ref="C112:Q112" si="51">SUM(C113:C114)</f>
        <v>0</v>
      </c>
      <c r="D112" s="311">
        <f t="shared" si="51"/>
        <v>0</v>
      </c>
      <c r="E112" s="490">
        <f t="shared" si="51"/>
        <v>0</v>
      </c>
      <c r="F112" s="311">
        <f t="shared" si="51"/>
        <v>0</v>
      </c>
      <c r="G112" s="490">
        <f t="shared" si="51"/>
        <v>0</v>
      </c>
      <c r="H112" s="311">
        <f t="shared" si="51"/>
        <v>0</v>
      </c>
      <c r="I112" s="490">
        <f t="shared" si="51"/>
        <v>0</v>
      </c>
      <c r="J112" s="311">
        <f t="shared" si="51"/>
        <v>0</v>
      </c>
      <c r="K112" s="490">
        <f t="shared" si="51"/>
        <v>0</v>
      </c>
      <c r="L112" s="311">
        <f t="shared" si="51"/>
        <v>0</v>
      </c>
      <c r="M112" s="490">
        <f t="shared" si="51"/>
        <v>0</v>
      </c>
      <c r="N112" s="318">
        <f t="shared" si="47"/>
        <v>0</v>
      </c>
      <c r="O112" s="460">
        <f t="shared" si="47"/>
        <v>0</v>
      </c>
      <c r="P112" s="311">
        <f t="shared" si="51"/>
        <v>0</v>
      </c>
      <c r="Q112" s="490">
        <f t="shared" si="51"/>
        <v>0</v>
      </c>
      <c r="R112" s="318">
        <f t="shared" si="40"/>
        <v>0</v>
      </c>
      <c r="S112" s="460">
        <f t="shared" si="40"/>
        <v>0</v>
      </c>
      <c r="T112" s="460">
        <f t="shared" si="41"/>
        <v>0</v>
      </c>
      <c r="U112" s="326" t="e">
        <f t="shared" si="36"/>
        <v>#DIV/0!</v>
      </c>
      <c r="V112" s="461"/>
      <c r="W112" s="461"/>
      <c r="X112" s="461"/>
      <c r="Y112" s="336"/>
    </row>
    <row r="113" spans="1:25" s="535" customFormat="1" ht="26.25" hidden="1" customHeight="1">
      <c r="A113" s="516" t="s">
        <v>773</v>
      </c>
      <c r="B113" s="531"/>
      <c r="C113" s="532"/>
      <c r="D113" s="531"/>
      <c r="E113" s="532"/>
      <c r="F113" s="531"/>
      <c r="G113" s="532"/>
      <c r="H113" s="531"/>
      <c r="I113" s="532"/>
      <c r="J113" s="531"/>
      <c r="K113" s="532"/>
      <c r="L113" s="531"/>
      <c r="M113" s="532"/>
      <c r="N113" s="318">
        <f t="shared" si="47"/>
        <v>0</v>
      </c>
      <c r="O113" s="460">
        <f t="shared" si="47"/>
        <v>0</v>
      </c>
      <c r="P113" s="531"/>
      <c r="Q113" s="532"/>
      <c r="R113" s="318">
        <f t="shared" si="40"/>
        <v>0</v>
      </c>
      <c r="S113" s="460">
        <f t="shared" si="40"/>
        <v>0</v>
      </c>
      <c r="T113" s="460">
        <f t="shared" si="41"/>
        <v>0</v>
      </c>
      <c r="U113" s="326" t="e">
        <f t="shared" si="36"/>
        <v>#DIV/0!</v>
      </c>
      <c r="V113" s="533"/>
      <c r="W113" s="533"/>
      <c r="X113" s="533"/>
      <c r="Y113" s="534"/>
    </row>
    <row r="114" spans="1:25" s="535" customFormat="1" ht="24.75" hidden="1" customHeight="1">
      <c r="A114" s="516" t="s">
        <v>774</v>
      </c>
      <c r="B114" s="531"/>
      <c r="C114" s="532"/>
      <c r="D114" s="531"/>
      <c r="E114" s="532"/>
      <c r="F114" s="531"/>
      <c r="G114" s="532"/>
      <c r="H114" s="531"/>
      <c r="I114" s="532"/>
      <c r="J114" s="531"/>
      <c r="K114" s="532"/>
      <c r="L114" s="531"/>
      <c r="M114" s="532"/>
      <c r="N114" s="318">
        <f t="shared" si="47"/>
        <v>0</v>
      </c>
      <c r="O114" s="460">
        <f t="shared" si="47"/>
        <v>0</v>
      </c>
      <c r="P114" s="531"/>
      <c r="Q114" s="532"/>
      <c r="R114" s="318">
        <f t="shared" si="40"/>
        <v>0</v>
      </c>
      <c r="S114" s="460">
        <f t="shared" si="40"/>
        <v>0</v>
      </c>
      <c r="T114" s="460">
        <f t="shared" si="41"/>
        <v>0</v>
      </c>
      <c r="U114" s="326" t="e">
        <f t="shared" si="36"/>
        <v>#DIV/0!</v>
      </c>
      <c r="V114" s="533"/>
      <c r="W114" s="533"/>
      <c r="X114" s="533"/>
      <c r="Y114" s="534"/>
    </row>
    <row r="115" spans="1:25" s="25" customFormat="1" hidden="1">
      <c r="A115" s="523" t="s">
        <v>73</v>
      </c>
      <c r="B115" s="312">
        <f>+B116+B119</f>
        <v>0</v>
      </c>
      <c r="C115" s="491">
        <f t="shared" ref="C115:Q115" si="52">+C116+C119</f>
        <v>0</v>
      </c>
      <c r="D115" s="312">
        <f t="shared" si="52"/>
        <v>0</v>
      </c>
      <c r="E115" s="491">
        <f t="shared" si="52"/>
        <v>0</v>
      </c>
      <c r="F115" s="312">
        <f t="shared" si="52"/>
        <v>0</v>
      </c>
      <c r="G115" s="491">
        <f t="shared" si="52"/>
        <v>0</v>
      </c>
      <c r="H115" s="312">
        <f t="shared" si="52"/>
        <v>0</v>
      </c>
      <c r="I115" s="491">
        <f t="shared" si="52"/>
        <v>0</v>
      </c>
      <c r="J115" s="312">
        <f t="shared" si="52"/>
        <v>0</v>
      </c>
      <c r="K115" s="491">
        <f t="shared" si="52"/>
        <v>0</v>
      </c>
      <c r="L115" s="312">
        <f t="shared" si="52"/>
        <v>0</v>
      </c>
      <c r="M115" s="491">
        <f t="shared" si="52"/>
        <v>0</v>
      </c>
      <c r="N115" s="353">
        <f t="shared" si="47"/>
        <v>0</v>
      </c>
      <c r="O115" s="474">
        <f t="shared" si="47"/>
        <v>0</v>
      </c>
      <c r="P115" s="312">
        <f t="shared" si="52"/>
        <v>0</v>
      </c>
      <c r="Q115" s="491">
        <f t="shared" si="52"/>
        <v>0</v>
      </c>
      <c r="R115" s="353">
        <f t="shared" si="40"/>
        <v>0</v>
      </c>
      <c r="S115" s="474">
        <f t="shared" si="40"/>
        <v>0</v>
      </c>
      <c r="T115" s="474">
        <f t="shared" si="41"/>
        <v>0</v>
      </c>
      <c r="U115" s="354" t="e">
        <f t="shared" si="36"/>
        <v>#DIV/0!</v>
      </c>
      <c r="V115" s="475"/>
      <c r="W115" s="475"/>
      <c r="X115" s="475"/>
      <c r="Y115" s="337"/>
    </row>
    <row r="116" spans="1:25" hidden="1">
      <c r="A116" s="530" t="s">
        <v>775</v>
      </c>
      <c r="B116" s="311">
        <f>+B117+B118</f>
        <v>0</v>
      </c>
      <c r="C116" s="490">
        <f t="shared" ref="C116:Q116" si="53">+C117+C118</f>
        <v>0</v>
      </c>
      <c r="D116" s="311">
        <f t="shared" si="53"/>
        <v>0</v>
      </c>
      <c r="E116" s="490">
        <f t="shared" si="53"/>
        <v>0</v>
      </c>
      <c r="F116" s="311">
        <f t="shared" si="53"/>
        <v>0</v>
      </c>
      <c r="G116" s="490">
        <f t="shared" si="53"/>
        <v>0</v>
      </c>
      <c r="H116" s="311">
        <f t="shared" si="53"/>
        <v>0</v>
      </c>
      <c r="I116" s="490">
        <f t="shared" si="53"/>
        <v>0</v>
      </c>
      <c r="J116" s="311">
        <f t="shared" si="53"/>
        <v>0</v>
      </c>
      <c r="K116" s="490">
        <f t="shared" si="53"/>
        <v>0</v>
      </c>
      <c r="L116" s="311">
        <f t="shared" si="53"/>
        <v>0</v>
      </c>
      <c r="M116" s="490">
        <f t="shared" si="53"/>
        <v>0</v>
      </c>
      <c r="N116" s="318">
        <f t="shared" si="47"/>
        <v>0</v>
      </c>
      <c r="O116" s="460">
        <f t="shared" si="47"/>
        <v>0</v>
      </c>
      <c r="P116" s="311">
        <f t="shared" si="53"/>
        <v>0</v>
      </c>
      <c r="Q116" s="490">
        <f t="shared" si="53"/>
        <v>0</v>
      </c>
      <c r="R116" s="318">
        <f t="shared" si="40"/>
        <v>0</v>
      </c>
      <c r="S116" s="460">
        <f t="shared" si="40"/>
        <v>0</v>
      </c>
      <c r="T116" s="460">
        <f t="shared" si="41"/>
        <v>0</v>
      </c>
      <c r="U116" s="326" t="e">
        <f t="shared" si="36"/>
        <v>#DIV/0!</v>
      </c>
      <c r="V116" s="461"/>
      <c r="W116" s="461"/>
      <c r="X116" s="461"/>
      <c r="Y116" s="336"/>
    </row>
    <row r="117" spans="1:25" hidden="1">
      <c r="A117" s="48" t="s">
        <v>776</v>
      </c>
      <c r="B117" s="308"/>
      <c r="C117" s="459"/>
      <c r="D117" s="308"/>
      <c r="E117" s="459"/>
      <c r="F117" s="308"/>
      <c r="G117" s="459"/>
      <c r="H117" s="308"/>
      <c r="I117" s="459"/>
      <c r="J117" s="308"/>
      <c r="K117" s="459"/>
      <c r="L117" s="308"/>
      <c r="M117" s="459"/>
      <c r="N117" s="318">
        <f t="shared" si="47"/>
        <v>0</v>
      </c>
      <c r="O117" s="460">
        <f t="shared" si="47"/>
        <v>0</v>
      </c>
      <c r="P117" s="308"/>
      <c r="Q117" s="459"/>
      <c r="R117" s="318">
        <f t="shared" si="40"/>
        <v>0</v>
      </c>
      <c r="S117" s="460">
        <f t="shared" si="40"/>
        <v>0</v>
      </c>
      <c r="T117" s="460">
        <f t="shared" si="41"/>
        <v>0</v>
      </c>
      <c r="U117" s="326" t="e">
        <f t="shared" si="36"/>
        <v>#DIV/0!</v>
      </c>
      <c r="V117" s="461"/>
      <c r="W117" s="461"/>
      <c r="X117" s="461"/>
      <c r="Y117" s="336"/>
    </row>
    <row r="118" spans="1:25" hidden="1">
      <c r="A118" s="48" t="s">
        <v>777</v>
      </c>
      <c r="B118" s="308"/>
      <c r="C118" s="459"/>
      <c r="D118" s="308"/>
      <c r="E118" s="459"/>
      <c r="F118" s="308"/>
      <c r="G118" s="459"/>
      <c r="H118" s="308"/>
      <c r="I118" s="459"/>
      <c r="J118" s="308"/>
      <c r="K118" s="459"/>
      <c r="L118" s="308"/>
      <c r="M118" s="459"/>
      <c r="N118" s="318">
        <f t="shared" si="47"/>
        <v>0</v>
      </c>
      <c r="O118" s="460">
        <f t="shared" si="47"/>
        <v>0</v>
      </c>
      <c r="P118" s="308"/>
      <c r="Q118" s="459"/>
      <c r="R118" s="318">
        <f t="shared" si="40"/>
        <v>0</v>
      </c>
      <c r="S118" s="460">
        <f t="shared" si="40"/>
        <v>0</v>
      </c>
      <c r="T118" s="460">
        <f t="shared" si="41"/>
        <v>0</v>
      </c>
      <c r="U118" s="326" t="e">
        <f t="shared" si="36"/>
        <v>#DIV/0!</v>
      </c>
      <c r="V118" s="461"/>
      <c r="W118" s="461"/>
      <c r="X118" s="461"/>
      <c r="Y118" s="336"/>
    </row>
    <row r="119" spans="1:25" ht="23.25" hidden="1" customHeight="1">
      <c r="A119" s="46" t="s">
        <v>778</v>
      </c>
      <c r="B119" s="308">
        <f>+B120+B121</f>
        <v>0</v>
      </c>
      <c r="C119" s="459">
        <f t="shared" ref="C119:Q119" si="54">+C120+C121</f>
        <v>0</v>
      </c>
      <c r="D119" s="308">
        <f t="shared" si="54"/>
        <v>0</v>
      </c>
      <c r="E119" s="459">
        <f t="shared" si="54"/>
        <v>0</v>
      </c>
      <c r="F119" s="308">
        <f t="shared" si="54"/>
        <v>0</v>
      </c>
      <c r="G119" s="459">
        <f t="shared" si="54"/>
        <v>0</v>
      </c>
      <c r="H119" s="308">
        <f t="shared" si="54"/>
        <v>0</v>
      </c>
      <c r="I119" s="459">
        <f t="shared" si="54"/>
        <v>0</v>
      </c>
      <c r="J119" s="308">
        <f t="shared" si="54"/>
        <v>0</v>
      </c>
      <c r="K119" s="459">
        <f t="shared" si="54"/>
        <v>0</v>
      </c>
      <c r="L119" s="308">
        <f t="shared" si="54"/>
        <v>0</v>
      </c>
      <c r="M119" s="459">
        <f t="shared" si="54"/>
        <v>0</v>
      </c>
      <c r="N119" s="318">
        <f t="shared" si="47"/>
        <v>0</v>
      </c>
      <c r="O119" s="460">
        <f t="shared" si="47"/>
        <v>0</v>
      </c>
      <c r="P119" s="308">
        <f t="shared" si="54"/>
        <v>0</v>
      </c>
      <c r="Q119" s="459">
        <f t="shared" si="54"/>
        <v>0</v>
      </c>
      <c r="R119" s="318">
        <f t="shared" si="40"/>
        <v>0</v>
      </c>
      <c r="S119" s="460">
        <f t="shared" si="40"/>
        <v>0</v>
      </c>
      <c r="T119" s="460">
        <f t="shared" si="41"/>
        <v>0</v>
      </c>
      <c r="U119" s="326" t="e">
        <f t="shared" si="36"/>
        <v>#DIV/0!</v>
      </c>
      <c r="V119" s="461"/>
      <c r="W119" s="461"/>
      <c r="X119" s="461"/>
      <c r="Y119" s="336"/>
    </row>
    <row r="120" spans="1:25" hidden="1">
      <c r="A120" s="516" t="s">
        <v>779</v>
      </c>
      <c r="B120" s="308"/>
      <c r="C120" s="459"/>
      <c r="D120" s="308"/>
      <c r="E120" s="459"/>
      <c r="F120" s="308"/>
      <c r="G120" s="459"/>
      <c r="H120" s="308"/>
      <c r="I120" s="459"/>
      <c r="J120" s="308"/>
      <c r="K120" s="459"/>
      <c r="L120" s="308"/>
      <c r="M120" s="459"/>
      <c r="N120" s="318">
        <f t="shared" si="47"/>
        <v>0</v>
      </c>
      <c r="O120" s="460">
        <f t="shared" si="47"/>
        <v>0</v>
      </c>
      <c r="P120" s="308"/>
      <c r="Q120" s="459"/>
      <c r="R120" s="318">
        <f t="shared" si="40"/>
        <v>0</v>
      </c>
      <c r="S120" s="460">
        <f t="shared" si="40"/>
        <v>0</v>
      </c>
      <c r="T120" s="460">
        <f t="shared" si="41"/>
        <v>0</v>
      </c>
      <c r="U120" s="326" t="e">
        <f t="shared" si="36"/>
        <v>#DIV/0!</v>
      </c>
      <c r="V120" s="461"/>
      <c r="W120" s="461"/>
      <c r="X120" s="461"/>
      <c r="Y120" s="336"/>
    </row>
    <row r="121" spans="1:25" hidden="1">
      <c r="A121" s="516" t="s">
        <v>780</v>
      </c>
      <c r="B121" s="308">
        <f>+B122</f>
        <v>0</v>
      </c>
      <c r="C121" s="459">
        <f t="shared" ref="C121:Q121" si="55">+C122</f>
        <v>0</v>
      </c>
      <c r="D121" s="308">
        <f t="shared" si="55"/>
        <v>0</v>
      </c>
      <c r="E121" s="459">
        <f t="shared" si="55"/>
        <v>0</v>
      </c>
      <c r="F121" s="308">
        <f t="shared" si="55"/>
        <v>0</v>
      </c>
      <c r="G121" s="459">
        <f t="shared" si="55"/>
        <v>0</v>
      </c>
      <c r="H121" s="308">
        <f t="shared" si="55"/>
        <v>0</v>
      </c>
      <c r="I121" s="459">
        <f t="shared" si="55"/>
        <v>0</v>
      </c>
      <c r="J121" s="308">
        <f t="shared" si="55"/>
        <v>0</v>
      </c>
      <c r="K121" s="459">
        <f t="shared" si="55"/>
        <v>0</v>
      </c>
      <c r="L121" s="308">
        <f t="shared" si="55"/>
        <v>0</v>
      </c>
      <c r="M121" s="459">
        <f t="shared" si="55"/>
        <v>0</v>
      </c>
      <c r="N121" s="318">
        <f t="shared" si="47"/>
        <v>0</v>
      </c>
      <c r="O121" s="460">
        <f t="shared" si="47"/>
        <v>0</v>
      </c>
      <c r="P121" s="308">
        <f t="shared" si="55"/>
        <v>0</v>
      </c>
      <c r="Q121" s="459">
        <f t="shared" si="55"/>
        <v>0</v>
      </c>
      <c r="R121" s="318">
        <f t="shared" si="40"/>
        <v>0</v>
      </c>
      <c r="S121" s="460">
        <f t="shared" si="40"/>
        <v>0</v>
      </c>
      <c r="T121" s="460">
        <f t="shared" si="41"/>
        <v>0</v>
      </c>
      <c r="U121" s="326" t="e">
        <f t="shared" si="36"/>
        <v>#DIV/0!</v>
      </c>
      <c r="V121" s="461"/>
      <c r="W121" s="461"/>
      <c r="X121" s="461"/>
      <c r="Y121" s="336"/>
    </row>
    <row r="122" spans="1:25" hidden="1">
      <c r="A122" s="520" t="s">
        <v>781</v>
      </c>
      <c r="B122" s="308"/>
      <c r="C122" s="459"/>
      <c r="D122" s="308"/>
      <c r="E122" s="459"/>
      <c r="F122" s="308"/>
      <c r="G122" s="459"/>
      <c r="H122" s="308"/>
      <c r="I122" s="459"/>
      <c r="J122" s="308"/>
      <c r="K122" s="459"/>
      <c r="L122" s="308"/>
      <c r="M122" s="459"/>
      <c r="N122" s="318">
        <f t="shared" si="47"/>
        <v>0</v>
      </c>
      <c r="O122" s="460">
        <f t="shared" si="47"/>
        <v>0</v>
      </c>
      <c r="P122" s="308"/>
      <c r="Q122" s="459"/>
      <c r="R122" s="318">
        <f t="shared" si="40"/>
        <v>0</v>
      </c>
      <c r="S122" s="460">
        <f t="shared" si="40"/>
        <v>0</v>
      </c>
      <c r="T122" s="460">
        <f t="shared" si="41"/>
        <v>0</v>
      </c>
      <c r="U122" s="326" t="e">
        <f t="shared" si="36"/>
        <v>#DIV/0!</v>
      </c>
      <c r="V122" s="461"/>
      <c r="W122" s="461"/>
      <c r="X122" s="461"/>
      <c r="Y122" s="336"/>
    </row>
    <row r="123" spans="1:25" hidden="1">
      <c r="A123" s="536" t="s">
        <v>782</v>
      </c>
      <c r="B123" s="493"/>
      <c r="C123" s="537"/>
      <c r="D123" s="493"/>
      <c r="E123" s="537"/>
      <c r="F123" s="538"/>
      <c r="G123" s="494"/>
      <c r="H123" s="538"/>
      <c r="I123" s="494"/>
      <c r="J123" s="538"/>
      <c r="K123" s="494"/>
      <c r="L123" s="538"/>
      <c r="M123" s="537"/>
      <c r="N123" s="319">
        <f t="shared" si="47"/>
        <v>0</v>
      </c>
      <c r="O123" s="495">
        <f t="shared" si="47"/>
        <v>0</v>
      </c>
      <c r="P123" s="538"/>
      <c r="Q123" s="537"/>
      <c r="R123" s="319">
        <f t="shared" si="40"/>
        <v>0</v>
      </c>
      <c r="S123" s="495">
        <f t="shared" si="40"/>
        <v>0</v>
      </c>
      <c r="T123" s="495">
        <f t="shared" si="41"/>
        <v>0</v>
      </c>
      <c r="U123" s="327" t="e">
        <f t="shared" si="36"/>
        <v>#DIV/0!</v>
      </c>
      <c r="V123" s="496"/>
      <c r="W123" s="496"/>
      <c r="X123" s="496"/>
      <c r="Y123" s="497"/>
    </row>
    <row r="124" spans="1:25" s="25" customFormat="1" hidden="1">
      <c r="A124" s="539" t="s">
        <v>115</v>
      </c>
      <c r="B124" s="313">
        <f>+B125</f>
        <v>0</v>
      </c>
      <c r="C124" s="498">
        <f t="shared" ref="C124:Q124" si="56">+C125</f>
        <v>0</v>
      </c>
      <c r="D124" s="313">
        <f t="shared" si="56"/>
        <v>0</v>
      </c>
      <c r="E124" s="498">
        <f t="shared" si="56"/>
        <v>0</v>
      </c>
      <c r="F124" s="313">
        <f t="shared" si="56"/>
        <v>0</v>
      </c>
      <c r="G124" s="498">
        <f t="shared" si="56"/>
        <v>0</v>
      </c>
      <c r="H124" s="313">
        <f t="shared" si="56"/>
        <v>0</v>
      </c>
      <c r="I124" s="498">
        <f t="shared" si="56"/>
        <v>0</v>
      </c>
      <c r="J124" s="313">
        <f t="shared" si="56"/>
        <v>0</v>
      </c>
      <c r="K124" s="498">
        <f t="shared" si="56"/>
        <v>0</v>
      </c>
      <c r="L124" s="313">
        <f t="shared" si="56"/>
        <v>0</v>
      </c>
      <c r="M124" s="498">
        <f t="shared" si="56"/>
        <v>0</v>
      </c>
      <c r="N124" s="300">
        <f t="shared" si="47"/>
        <v>0</v>
      </c>
      <c r="O124" s="383">
        <f t="shared" si="47"/>
        <v>0</v>
      </c>
      <c r="P124" s="313">
        <f t="shared" si="56"/>
        <v>0</v>
      </c>
      <c r="Q124" s="498">
        <f t="shared" si="56"/>
        <v>0</v>
      </c>
      <c r="R124" s="300">
        <f t="shared" si="40"/>
        <v>0</v>
      </c>
      <c r="S124" s="383">
        <f t="shared" si="40"/>
        <v>0</v>
      </c>
      <c r="T124" s="383">
        <f t="shared" si="41"/>
        <v>0</v>
      </c>
      <c r="U124" s="323" t="e">
        <f t="shared" si="36"/>
        <v>#DIV/0!</v>
      </c>
      <c r="V124" s="499"/>
      <c r="W124" s="499"/>
      <c r="X124" s="499"/>
      <c r="Y124" s="340"/>
    </row>
    <row r="125" spans="1:25" hidden="1">
      <c r="A125" s="540" t="s">
        <v>75</v>
      </c>
      <c r="B125" s="541">
        <f>+B126+B130</f>
        <v>0</v>
      </c>
      <c r="C125" s="542">
        <f t="shared" ref="C125:Q125" si="57">+C126+C130</f>
        <v>0</v>
      </c>
      <c r="D125" s="541">
        <f t="shared" si="57"/>
        <v>0</v>
      </c>
      <c r="E125" s="542">
        <f t="shared" si="57"/>
        <v>0</v>
      </c>
      <c r="F125" s="541">
        <f t="shared" si="57"/>
        <v>0</v>
      </c>
      <c r="G125" s="542">
        <f t="shared" si="57"/>
        <v>0</v>
      </c>
      <c r="H125" s="541">
        <f t="shared" si="57"/>
        <v>0</v>
      </c>
      <c r="I125" s="542">
        <f t="shared" si="57"/>
        <v>0</v>
      </c>
      <c r="J125" s="541">
        <f t="shared" si="57"/>
        <v>0</v>
      </c>
      <c r="K125" s="542">
        <f t="shared" si="57"/>
        <v>0</v>
      </c>
      <c r="L125" s="541">
        <f t="shared" si="57"/>
        <v>0</v>
      </c>
      <c r="M125" s="542">
        <f t="shared" si="57"/>
        <v>0</v>
      </c>
      <c r="N125" s="389">
        <f t="shared" si="47"/>
        <v>0</v>
      </c>
      <c r="O125" s="390">
        <f t="shared" si="47"/>
        <v>0</v>
      </c>
      <c r="P125" s="541">
        <f t="shared" si="57"/>
        <v>0</v>
      </c>
      <c r="Q125" s="542">
        <f t="shared" si="57"/>
        <v>0</v>
      </c>
      <c r="R125" s="389">
        <f t="shared" si="40"/>
        <v>0</v>
      </c>
      <c r="S125" s="390">
        <f t="shared" si="40"/>
        <v>0</v>
      </c>
      <c r="T125" s="390">
        <f t="shared" si="41"/>
        <v>0</v>
      </c>
      <c r="U125" s="391" t="e">
        <f t="shared" si="36"/>
        <v>#DIV/0!</v>
      </c>
      <c r="V125" s="543"/>
      <c r="W125" s="543"/>
      <c r="X125" s="543"/>
      <c r="Y125" s="544"/>
    </row>
    <row r="126" spans="1:25" ht="42" hidden="1">
      <c r="A126" s="545" t="s">
        <v>783</v>
      </c>
      <c r="B126" s="546">
        <f>+B127+B129</f>
        <v>0</v>
      </c>
      <c r="C126" s="547">
        <f t="shared" ref="C126:Q126" si="58">+C127+C129</f>
        <v>0</v>
      </c>
      <c r="D126" s="546">
        <f t="shared" si="58"/>
        <v>0</v>
      </c>
      <c r="E126" s="547">
        <f t="shared" si="58"/>
        <v>0</v>
      </c>
      <c r="F126" s="546">
        <f t="shared" si="58"/>
        <v>0</v>
      </c>
      <c r="G126" s="547">
        <f t="shared" si="58"/>
        <v>0</v>
      </c>
      <c r="H126" s="546">
        <f t="shared" si="58"/>
        <v>0</v>
      </c>
      <c r="I126" s="547">
        <f t="shared" si="58"/>
        <v>0</v>
      </c>
      <c r="J126" s="546">
        <f t="shared" si="58"/>
        <v>0</v>
      </c>
      <c r="K126" s="547">
        <f t="shared" si="58"/>
        <v>0</v>
      </c>
      <c r="L126" s="546">
        <f t="shared" si="58"/>
        <v>0</v>
      </c>
      <c r="M126" s="547">
        <f t="shared" si="58"/>
        <v>0</v>
      </c>
      <c r="N126" s="317">
        <f t="shared" si="47"/>
        <v>0</v>
      </c>
      <c r="O126" s="482">
        <f t="shared" si="47"/>
        <v>0</v>
      </c>
      <c r="P126" s="546">
        <f t="shared" si="58"/>
        <v>0</v>
      </c>
      <c r="Q126" s="547">
        <f t="shared" si="58"/>
        <v>0</v>
      </c>
      <c r="R126" s="317">
        <f t="shared" si="40"/>
        <v>0</v>
      </c>
      <c r="S126" s="482">
        <f t="shared" si="40"/>
        <v>0</v>
      </c>
      <c r="T126" s="482">
        <f t="shared" si="41"/>
        <v>0</v>
      </c>
      <c r="U126" s="325" t="e">
        <f t="shared" si="36"/>
        <v>#DIV/0!</v>
      </c>
      <c r="V126" s="548"/>
      <c r="W126" s="548"/>
      <c r="X126" s="548"/>
      <c r="Y126" s="549"/>
    </row>
    <row r="127" spans="1:25" hidden="1">
      <c r="A127" s="505" t="s">
        <v>104</v>
      </c>
      <c r="B127" s="311">
        <f>+B128</f>
        <v>0</v>
      </c>
      <c r="C127" s="490">
        <f t="shared" ref="C127:Q127" si="59">+C128</f>
        <v>0</v>
      </c>
      <c r="D127" s="311">
        <f t="shared" si="59"/>
        <v>0</v>
      </c>
      <c r="E127" s="490">
        <f t="shared" si="59"/>
        <v>0</v>
      </c>
      <c r="F127" s="311">
        <f t="shared" si="59"/>
        <v>0</v>
      </c>
      <c r="G127" s="490">
        <f t="shared" si="59"/>
        <v>0</v>
      </c>
      <c r="H127" s="311">
        <f t="shared" si="59"/>
        <v>0</v>
      </c>
      <c r="I127" s="490">
        <f t="shared" si="59"/>
        <v>0</v>
      </c>
      <c r="J127" s="311">
        <f t="shared" si="59"/>
        <v>0</v>
      </c>
      <c r="K127" s="490">
        <f t="shared" si="59"/>
        <v>0</v>
      </c>
      <c r="L127" s="311">
        <f t="shared" si="59"/>
        <v>0</v>
      </c>
      <c r="M127" s="490">
        <f t="shared" si="59"/>
        <v>0</v>
      </c>
      <c r="N127" s="318">
        <f t="shared" si="47"/>
        <v>0</v>
      </c>
      <c r="O127" s="460">
        <f t="shared" si="47"/>
        <v>0</v>
      </c>
      <c r="P127" s="311">
        <f t="shared" si="59"/>
        <v>0</v>
      </c>
      <c r="Q127" s="490">
        <f t="shared" si="59"/>
        <v>0</v>
      </c>
      <c r="R127" s="318">
        <f t="shared" si="40"/>
        <v>0</v>
      </c>
      <c r="S127" s="460">
        <f t="shared" si="40"/>
        <v>0</v>
      </c>
      <c r="T127" s="460">
        <f t="shared" si="41"/>
        <v>0</v>
      </c>
      <c r="U127" s="326" t="e">
        <f t="shared" si="36"/>
        <v>#DIV/0!</v>
      </c>
      <c r="V127" s="461"/>
      <c r="W127" s="461"/>
      <c r="X127" s="461"/>
      <c r="Y127" s="335"/>
    </row>
    <row r="128" spans="1:25" hidden="1">
      <c r="A128" s="550" t="s">
        <v>746</v>
      </c>
      <c r="B128" s="311"/>
      <c r="C128" s="490"/>
      <c r="D128" s="311"/>
      <c r="E128" s="490"/>
      <c r="F128" s="311"/>
      <c r="G128" s="490"/>
      <c r="H128" s="311"/>
      <c r="I128" s="490"/>
      <c r="J128" s="311"/>
      <c r="K128" s="490"/>
      <c r="L128" s="311"/>
      <c r="M128" s="490"/>
      <c r="N128" s="318">
        <f t="shared" si="47"/>
        <v>0</v>
      </c>
      <c r="O128" s="460">
        <f t="shared" si="47"/>
        <v>0</v>
      </c>
      <c r="P128" s="311"/>
      <c r="Q128" s="490"/>
      <c r="R128" s="318">
        <f t="shared" si="40"/>
        <v>0</v>
      </c>
      <c r="S128" s="460">
        <f t="shared" si="40"/>
        <v>0</v>
      </c>
      <c r="T128" s="460">
        <f t="shared" si="41"/>
        <v>0</v>
      </c>
      <c r="U128" s="326" t="e">
        <f t="shared" si="36"/>
        <v>#DIV/0!</v>
      </c>
      <c r="V128" s="461"/>
      <c r="W128" s="461"/>
      <c r="X128" s="461"/>
      <c r="Y128" s="335"/>
    </row>
    <row r="129" spans="1:25" ht="25.5" hidden="1" customHeight="1">
      <c r="A129" s="516" t="s">
        <v>784</v>
      </c>
      <c r="B129" s="308"/>
      <c r="C129" s="459"/>
      <c r="D129" s="308"/>
      <c r="E129" s="459"/>
      <c r="F129" s="308"/>
      <c r="G129" s="459"/>
      <c r="H129" s="308"/>
      <c r="I129" s="459"/>
      <c r="J129" s="308"/>
      <c r="K129" s="459"/>
      <c r="L129" s="308"/>
      <c r="M129" s="459"/>
      <c r="N129" s="318">
        <f t="shared" si="47"/>
        <v>0</v>
      </c>
      <c r="O129" s="460">
        <f t="shared" si="47"/>
        <v>0</v>
      </c>
      <c r="P129" s="308"/>
      <c r="Q129" s="459"/>
      <c r="R129" s="318">
        <f t="shared" si="40"/>
        <v>0</v>
      </c>
      <c r="S129" s="460">
        <f t="shared" si="40"/>
        <v>0</v>
      </c>
      <c r="T129" s="460">
        <f t="shared" si="41"/>
        <v>0</v>
      </c>
      <c r="U129" s="326" t="e">
        <f t="shared" si="36"/>
        <v>#DIV/0!</v>
      </c>
      <c r="V129" s="461"/>
      <c r="W129" s="461"/>
      <c r="X129" s="461"/>
      <c r="Y129" s="336"/>
    </row>
    <row r="130" spans="1:25" ht="21.75" hidden="1" customHeight="1">
      <c r="A130" s="551" t="s">
        <v>116</v>
      </c>
      <c r="B130" s="552">
        <f>SUM(B131:B134)</f>
        <v>0</v>
      </c>
      <c r="C130" s="553">
        <f t="shared" ref="C130:Q130" si="60">SUM(C131:C134)</f>
        <v>0</v>
      </c>
      <c r="D130" s="552">
        <f t="shared" si="60"/>
        <v>0</v>
      </c>
      <c r="E130" s="553">
        <f t="shared" si="60"/>
        <v>0</v>
      </c>
      <c r="F130" s="552">
        <f t="shared" si="60"/>
        <v>0</v>
      </c>
      <c r="G130" s="553">
        <f t="shared" si="60"/>
        <v>0</v>
      </c>
      <c r="H130" s="552">
        <f t="shared" si="60"/>
        <v>0</v>
      </c>
      <c r="I130" s="553">
        <f t="shared" si="60"/>
        <v>0</v>
      </c>
      <c r="J130" s="552">
        <f t="shared" si="60"/>
        <v>0</v>
      </c>
      <c r="K130" s="553">
        <f t="shared" si="60"/>
        <v>0</v>
      </c>
      <c r="L130" s="552">
        <f t="shared" si="60"/>
        <v>0</v>
      </c>
      <c r="M130" s="553">
        <f t="shared" si="60"/>
        <v>0</v>
      </c>
      <c r="N130" s="353">
        <f t="shared" si="47"/>
        <v>0</v>
      </c>
      <c r="O130" s="474">
        <f t="shared" si="47"/>
        <v>0</v>
      </c>
      <c r="P130" s="552">
        <f t="shared" si="60"/>
        <v>0</v>
      </c>
      <c r="Q130" s="553">
        <f t="shared" si="60"/>
        <v>0</v>
      </c>
      <c r="R130" s="353">
        <f t="shared" si="40"/>
        <v>0</v>
      </c>
      <c r="S130" s="474">
        <f t="shared" si="40"/>
        <v>0</v>
      </c>
      <c r="T130" s="474">
        <f t="shared" si="41"/>
        <v>0</v>
      </c>
      <c r="U130" s="354" t="e">
        <f t="shared" si="36"/>
        <v>#DIV/0!</v>
      </c>
      <c r="V130" s="554"/>
      <c r="W130" s="554"/>
      <c r="X130" s="554"/>
      <c r="Y130" s="555"/>
    </row>
    <row r="131" spans="1:25" ht="21.75" hidden="1" customHeight="1">
      <c r="A131" s="462" t="s">
        <v>785</v>
      </c>
      <c r="B131" s="308"/>
      <c r="C131" s="459"/>
      <c r="D131" s="308"/>
      <c r="E131" s="459"/>
      <c r="F131" s="308"/>
      <c r="G131" s="459"/>
      <c r="H131" s="308"/>
      <c r="I131" s="459"/>
      <c r="J131" s="308"/>
      <c r="K131" s="459"/>
      <c r="L131" s="308"/>
      <c r="M131" s="459"/>
      <c r="N131" s="318">
        <f t="shared" si="47"/>
        <v>0</v>
      </c>
      <c r="O131" s="460">
        <f t="shared" si="47"/>
        <v>0</v>
      </c>
      <c r="P131" s="308"/>
      <c r="Q131" s="459"/>
      <c r="R131" s="318">
        <f t="shared" si="40"/>
        <v>0</v>
      </c>
      <c r="S131" s="460">
        <f t="shared" si="40"/>
        <v>0</v>
      </c>
      <c r="T131" s="460">
        <f t="shared" si="41"/>
        <v>0</v>
      </c>
      <c r="U131" s="326" t="e">
        <f t="shared" si="36"/>
        <v>#DIV/0!</v>
      </c>
      <c r="V131" s="461"/>
      <c r="W131" s="461"/>
      <c r="X131" s="461"/>
      <c r="Y131" s="336"/>
    </row>
    <row r="132" spans="1:25" ht="21.75" hidden="1" customHeight="1">
      <c r="A132" s="462" t="s">
        <v>786</v>
      </c>
      <c r="B132" s="308"/>
      <c r="C132" s="459"/>
      <c r="D132" s="308"/>
      <c r="E132" s="459"/>
      <c r="F132" s="308"/>
      <c r="G132" s="459"/>
      <c r="H132" s="308"/>
      <c r="I132" s="459"/>
      <c r="J132" s="308"/>
      <c r="K132" s="459"/>
      <c r="L132" s="308"/>
      <c r="M132" s="459"/>
      <c r="N132" s="318">
        <f t="shared" si="47"/>
        <v>0</v>
      </c>
      <c r="O132" s="460">
        <f t="shared" si="47"/>
        <v>0</v>
      </c>
      <c r="P132" s="308"/>
      <c r="Q132" s="459"/>
      <c r="R132" s="318">
        <f t="shared" si="40"/>
        <v>0</v>
      </c>
      <c r="S132" s="460">
        <f t="shared" si="40"/>
        <v>0</v>
      </c>
      <c r="T132" s="460">
        <f t="shared" si="41"/>
        <v>0</v>
      </c>
      <c r="U132" s="326" t="e">
        <f t="shared" si="36"/>
        <v>#DIV/0!</v>
      </c>
      <c r="V132" s="461"/>
      <c r="W132" s="461"/>
      <c r="X132" s="461"/>
      <c r="Y132" s="336"/>
    </row>
    <row r="133" spans="1:25" ht="25.5" hidden="1" customHeight="1">
      <c r="A133" s="462" t="s">
        <v>787</v>
      </c>
      <c r="B133" s="308"/>
      <c r="C133" s="459"/>
      <c r="D133" s="308"/>
      <c r="E133" s="459"/>
      <c r="F133" s="308"/>
      <c r="G133" s="459"/>
      <c r="H133" s="308"/>
      <c r="I133" s="459"/>
      <c r="J133" s="308"/>
      <c r="K133" s="459"/>
      <c r="L133" s="308"/>
      <c r="M133" s="459"/>
      <c r="N133" s="318">
        <f t="shared" si="47"/>
        <v>0</v>
      </c>
      <c r="O133" s="460">
        <f t="shared" si="47"/>
        <v>0</v>
      </c>
      <c r="P133" s="308"/>
      <c r="Q133" s="459"/>
      <c r="R133" s="318">
        <f t="shared" si="40"/>
        <v>0</v>
      </c>
      <c r="S133" s="460">
        <f t="shared" si="40"/>
        <v>0</v>
      </c>
      <c r="T133" s="460">
        <f t="shared" si="41"/>
        <v>0</v>
      </c>
      <c r="U133" s="326" t="e">
        <f t="shared" si="36"/>
        <v>#DIV/0!</v>
      </c>
      <c r="V133" s="461"/>
      <c r="W133" s="461"/>
      <c r="X133" s="461"/>
      <c r="Y133" s="336"/>
    </row>
    <row r="134" spans="1:25" ht="50.25" hidden="1" customHeight="1">
      <c r="A134" s="556" t="s">
        <v>788</v>
      </c>
      <c r="B134" s="493"/>
      <c r="C134" s="494"/>
      <c r="D134" s="493"/>
      <c r="E134" s="494"/>
      <c r="F134" s="493"/>
      <c r="G134" s="494"/>
      <c r="H134" s="493"/>
      <c r="I134" s="494"/>
      <c r="J134" s="493"/>
      <c r="K134" s="494"/>
      <c r="L134" s="493"/>
      <c r="M134" s="494"/>
      <c r="N134" s="319">
        <f t="shared" si="47"/>
        <v>0</v>
      </c>
      <c r="O134" s="495">
        <f t="shared" si="47"/>
        <v>0</v>
      </c>
      <c r="P134" s="493"/>
      <c r="Q134" s="494"/>
      <c r="R134" s="319">
        <f t="shared" si="40"/>
        <v>0</v>
      </c>
      <c r="S134" s="495">
        <f t="shared" si="40"/>
        <v>0</v>
      </c>
      <c r="T134" s="495">
        <f t="shared" si="41"/>
        <v>0</v>
      </c>
      <c r="U134" s="327" t="e">
        <f t="shared" si="36"/>
        <v>#DIV/0!</v>
      </c>
      <c r="V134" s="496"/>
      <c r="W134" s="496"/>
      <c r="X134" s="496"/>
      <c r="Y134" s="497"/>
    </row>
    <row r="135" spans="1:25" s="25" customFormat="1" ht="24.75" hidden="1" customHeight="1">
      <c r="A135" s="408" t="s">
        <v>731</v>
      </c>
      <c r="B135" s="254">
        <f t="shared" ref="B135:M135" si="61">+B136+B181</f>
        <v>0</v>
      </c>
      <c r="C135" s="403">
        <f t="shared" si="61"/>
        <v>0</v>
      </c>
      <c r="D135" s="254">
        <f t="shared" si="61"/>
        <v>0</v>
      </c>
      <c r="E135" s="403">
        <f t="shared" si="61"/>
        <v>0</v>
      </c>
      <c r="F135" s="254">
        <f t="shared" si="61"/>
        <v>0</v>
      </c>
      <c r="G135" s="403">
        <f t="shared" si="61"/>
        <v>0</v>
      </c>
      <c r="H135" s="254">
        <f t="shared" si="61"/>
        <v>0</v>
      </c>
      <c r="I135" s="403">
        <f t="shared" si="61"/>
        <v>0</v>
      </c>
      <c r="J135" s="254">
        <f t="shared" si="61"/>
        <v>0</v>
      </c>
      <c r="K135" s="403">
        <f t="shared" si="61"/>
        <v>0</v>
      </c>
      <c r="L135" s="254">
        <f t="shared" si="61"/>
        <v>0</v>
      </c>
      <c r="M135" s="403">
        <f t="shared" si="61"/>
        <v>0</v>
      </c>
      <c r="N135" s="254">
        <f t="shared" si="47"/>
        <v>0</v>
      </c>
      <c r="O135" s="403">
        <f t="shared" si="47"/>
        <v>0</v>
      </c>
      <c r="P135" s="254">
        <f>+P136+P181</f>
        <v>0</v>
      </c>
      <c r="Q135" s="403">
        <f>+Q136+Q181</f>
        <v>0</v>
      </c>
      <c r="R135" s="254">
        <f t="shared" si="40"/>
        <v>0</v>
      </c>
      <c r="S135" s="403">
        <f t="shared" si="40"/>
        <v>0</v>
      </c>
      <c r="T135" s="403">
        <f t="shared" si="41"/>
        <v>0</v>
      </c>
      <c r="U135" s="322" t="e">
        <f t="shared" si="36"/>
        <v>#DIV/0!</v>
      </c>
      <c r="V135" s="30">
        <f>+V136+V181</f>
        <v>0</v>
      </c>
      <c r="W135" s="30">
        <f>+W136+W181</f>
        <v>0</v>
      </c>
      <c r="X135" s="30">
        <f>+X136+X181</f>
        <v>0</v>
      </c>
      <c r="Y135" s="557"/>
    </row>
    <row r="136" spans="1:25" s="25" customFormat="1" hidden="1">
      <c r="A136" s="511" t="s">
        <v>789</v>
      </c>
      <c r="B136" s="300">
        <f t="shared" ref="B136:M136" si="62">+B137+B148+B158+B169</f>
        <v>0</v>
      </c>
      <c r="C136" s="383">
        <f t="shared" si="62"/>
        <v>0</v>
      </c>
      <c r="D136" s="300">
        <f t="shared" si="62"/>
        <v>0</v>
      </c>
      <c r="E136" s="383">
        <f t="shared" si="62"/>
        <v>0</v>
      </c>
      <c r="F136" s="300">
        <f t="shared" si="62"/>
        <v>0</v>
      </c>
      <c r="G136" s="383">
        <f t="shared" si="62"/>
        <v>0</v>
      </c>
      <c r="H136" s="300">
        <f t="shared" si="62"/>
        <v>0</v>
      </c>
      <c r="I136" s="383">
        <f t="shared" si="62"/>
        <v>0</v>
      </c>
      <c r="J136" s="300">
        <f t="shared" si="62"/>
        <v>0</v>
      </c>
      <c r="K136" s="383">
        <f t="shared" si="62"/>
        <v>0</v>
      </c>
      <c r="L136" s="300">
        <f t="shared" si="62"/>
        <v>0</v>
      </c>
      <c r="M136" s="383">
        <f t="shared" si="62"/>
        <v>0</v>
      </c>
      <c r="N136" s="300">
        <f t="shared" si="47"/>
        <v>0</v>
      </c>
      <c r="O136" s="383">
        <f t="shared" si="47"/>
        <v>0</v>
      </c>
      <c r="P136" s="300">
        <f>+P137+P148+P158+P169</f>
        <v>0</v>
      </c>
      <c r="Q136" s="383">
        <f>+Q137+Q148+Q158+Q169</f>
        <v>0</v>
      </c>
      <c r="R136" s="300">
        <f t="shared" si="40"/>
        <v>0</v>
      </c>
      <c r="S136" s="383">
        <f t="shared" si="40"/>
        <v>0</v>
      </c>
      <c r="T136" s="383">
        <f t="shared" si="41"/>
        <v>0</v>
      </c>
      <c r="U136" s="323" t="e">
        <f t="shared" si="36"/>
        <v>#DIV/0!</v>
      </c>
      <c r="V136" s="250">
        <f>+V137+V148+V158+V169</f>
        <v>0</v>
      </c>
      <c r="W136" s="250">
        <f>+W137+W148+W158+W169</f>
        <v>0</v>
      </c>
      <c r="X136" s="250">
        <f>+X137+X148+X158+X169</f>
        <v>0</v>
      </c>
      <c r="Y136" s="558"/>
    </row>
    <row r="137" spans="1:25" s="25" customFormat="1" hidden="1">
      <c r="A137" s="559" t="s">
        <v>729</v>
      </c>
      <c r="B137" s="317">
        <f>+B138+B141</f>
        <v>0</v>
      </c>
      <c r="C137" s="482">
        <f t="shared" ref="C137:X137" si="63">+C138+C141</f>
        <v>0</v>
      </c>
      <c r="D137" s="317">
        <f t="shared" si="63"/>
        <v>0</v>
      </c>
      <c r="E137" s="482">
        <f t="shared" si="63"/>
        <v>0</v>
      </c>
      <c r="F137" s="317">
        <f t="shared" si="63"/>
        <v>0</v>
      </c>
      <c r="G137" s="482">
        <f t="shared" si="63"/>
        <v>0</v>
      </c>
      <c r="H137" s="317">
        <f t="shared" si="63"/>
        <v>0</v>
      </c>
      <c r="I137" s="482">
        <f t="shared" si="63"/>
        <v>0</v>
      </c>
      <c r="J137" s="317">
        <f t="shared" si="63"/>
        <v>0</v>
      </c>
      <c r="K137" s="482">
        <f t="shared" si="63"/>
        <v>0</v>
      </c>
      <c r="L137" s="317">
        <f t="shared" si="63"/>
        <v>0</v>
      </c>
      <c r="M137" s="482">
        <f t="shared" si="63"/>
        <v>0</v>
      </c>
      <c r="N137" s="317">
        <f t="shared" si="47"/>
        <v>0</v>
      </c>
      <c r="O137" s="482">
        <f t="shared" si="47"/>
        <v>0</v>
      </c>
      <c r="P137" s="317">
        <f t="shared" si="63"/>
        <v>0</v>
      </c>
      <c r="Q137" s="482">
        <f t="shared" si="63"/>
        <v>0</v>
      </c>
      <c r="R137" s="317">
        <f t="shared" si="40"/>
        <v>0</v>
      </c>
      <c r="S137" s="482">
        <f t="shared" si="40"/>
        <v>0</v>
      </c>
      <c r="T137" s="482">
        <f t="shared" si="41"/>
        <v>0</v>
      </c>
      <c r="U137" s="325" t="e">
        <f t="shared" si="36"/>
        <v>#DIV/0!</v>
      </c>
      <c r="V137" s="560">
        <f t="shared" si="63"/>
        <v>0</v>
      </c>
      <c r="W137" s="560">
        <f t="shared" si="63"/>
        <v>0</v>
      </c>
      <c r="X137" s="560">
        <f t="shared" si="63"/>
        <v>0</v>
      </c>
      <c r="Y137" s="561"/>
    </row>
    <row r="138" spans="1:25" hidden="1">
      <c r="A138" s="48" t="s">
        <v>756</v>
      </c>
      <c r="B138" s="308">
        <f>+B139+B140</f>
        <v>0</v>
      </c>
      <c r="C138" s="459">
        <f t="shared" ref="C138:X138" si="64">+C139+C140</f>
        <v>0</v>
      </c>
      <c r="D138" s="308">
        <f t="shared" si="64"/>
        <v>0</v>
      </c>
      <c r="E138" s="459">
        <f t="shared" si="64"/>
        <v>0</v>
      </c>
      <c r="F138" s="308">
        <f t="shared" si="64"/>
        <v>0</v>
      </c>
      <c r="G138" s="459">
        <f t="shared" si="64"/>
        <v>0</v>
      </c>
      <c r="H138" s="308">
        <f t="shared" si="64"/>
        <v>0</v>
      </c>
      <c r="I138" s="459">
        <f t="shared" si="64"/>
        <v>0</v>
      </c>
      <c r="J138" s="308">
        <f t="shared" si="64"/>
        <v>0</v>
      </c>
      <c r="K138" s="459">
        <f t="shared" si="64"/>
        <v>0</v>
      </c>
      <c r="L138" s="308">
        <f t="shared" si="64"/>
        <v>0</v>
      </c>
      <c r="M138" s="459">
        <f t="shared" si="64"/>
        <v>0</v>
      </c>
      <c r="N138" s="318">
        <f t="shared" si="47"/>
        <v>0</v>
      </c>
      <c r="O138" s="460">
        <f t="shared" si="47"/>
        <v>0</v>
      </c>
      <c r="P138" s="308">
        <f t="shared" si="64"/>
        <v>0</v>
      </c>
      <c r="Q138" s="459">
        <f t="shared" si="64"/>
        <v>0</v>
      </c>
      <c r="R138" s="318">
        <f t="shared" si="40"/>
        <v>0</v>
      </c>
      <c r="S138" s="460">
        <f t="shared" si="40"/>
        <v>0</v>
      </c>
      <c r="T138" s="460">
        <f t="shared" si="41"/>
        <v>0</v>
      </c>
      <c r="U138" s="326" t="e">
        <f t="shared" si="36"/>
        <v>#DIV/0!</v>
      </c>
      <c r="V138" s="522">
        <f t="shared" si="64"/>
        <v>0</v>
      </c>
      <c r="W138" s="522">
        <f t="shared" si="64"/>
        <v>0</v>
      </c>
      <c r="X138" s="522">
        <f t="shared" si="64"/>
        <v>0</v>
      </c>
      <c r="Y138" s="562"/>
    </row>
    <row r="139" spans="1:25" hidden="1">
      <c r="A139" s="462" t="s">
        <v>757</v>
      </c>
      <c r="B139" s="308"/>
      <c r="C139" s="459"/>
      <c r="D139" s="308"/>
      <c r="E139" s="459"/>
      <c r="F139" s="308"/>
      <c r="G139" s="459"/>
      <c r="H139" s="308"/>
      <c r="I139" s="459"/>
      <c r="J139" s="308"/>
      <c r="K139" s="459"/>
      <c r="L139" s="308"/>
      <c r="M139" s="459"/>
      <c r="N139" s="318">
        <f t="shared" si="47"/>
        <v>0</v>
      </c>
      <c r="O139" s="460">
        <f t="shared" si="47"/>
        <v>0</v>
      </c>
      <c r="P139" s="308"/>
      <c r="Q139" s="459"/>
      <c r="R139" s="318">
        <f t="shared" si="40"/>
        <v>0</v>
      </c>
      <c r="S139" s="460">
        <f t="shared" si="40"/>
        <v>0</v>
      </c>
      <c r="T139" s="460">
        <f t="shared" si="41"/>
        <v>0</v>
      </c>
      <c r="U139" s="326" t="e">
        <f t="shared" si="36"/>
        <v>#DIV/0!</v>
      </c>
      <c r="V139" s="522"/>
      <c r="W139" s="522"/>
      <c r="X139" s="522"/>
      <c r="Y139" s="562"/>
    </row>
    <row r="140" spans="1:25" hidden="1">
      <c r="A140" s="516" t="s">
        <v>117</v>
      </c>
      <c r="B140" s="308"/>
      <c r="C140" s="459"/>
      <c r="D140" s="308"/>
      <c r="E140" s="459"/>
      <c r="F140" s="308"/>
      <c r="G140" s="459"/>
      <c r="H140" s="308"/>
      <c r="I140" s="459"/>
      <c r="J140" s="308"/>
      <c r="K140" s="459"/>
      <c r="L140" s="308"/>
      <c r="M140" s="459"/>
      <c r="N140" s="318">
        <f t="shared" si="47"/>
        <v>0</v>
      </c>
      <c r="O140" s="460">
        <f t="shared" si="47"/>
        <v>0</v>
      </c>
      <c r="P140" s="308"/>
      <c r="Q140" s="459"/>
      <c r="R140" s="318">
        <f t="shared" si="40"/>
        <v>0</v>
      </c>
      <c r="S140" s="460">
        <f t="shared" si="40"/>
        <v>0</v>
      </c>
      <c r="T140" s="460">
        <f t="shared" si="41"/>
        <v>0</v>
      </c>
      <c r="U140" s="326" t="e">
        <f t="shared" si="36"/>
        <v>#DIV/0!</v>
      </c>
      <c r="V140" s="522"/>
      <c r="W140" s="522"/>
      <c r="X140" s="522"/>
      <c r="Y140" s="562"/>
    </row>
    <row r="141" spans="1:25" hidden="1">
      <c r="A141" s="47" t="s">
        <v>790</v>
      </c>
      <c r="B141" s="308">
        <f>+B142+B144+B146</f>
        <v>0</v>
      </c>
      <c r="C141" s="459">
        <f t="shared" ref="C141:X141" si="65">+C142+C144+C146</f>
        <v>0</v>
      </c>
      <c r="D141" s="308">
        <f t="shared" si="65"/>
        <v>0</v>
      </c>
      <c r="E141" s="459">
        <f t="shared" si="65"/>
        <v>0</v>
      </c>
      <c r="F141" s="308">
        <f t="shared" si="65"/>
        <v>0</v>
      </c>
      <c r="G141" s="459">
        <f t="shared" si="65"/>
        <v>0</v>
      </c>
      <c r="H141" s="308">
        <f t="shared" si="65"/>
        <v>0</v>
      </c>
      <c r="I141" s="459">
        <f t="shared" si="65"/>
        <v>0</v>
      </c>
      <c r="J141" s="308">
        <f t="shared" si="65"/>
        <v>0</v>
      </c>
      <c r="K141" s="459">
        <f t="shared" si="65"/>
        <v>0</v>
      </c>
      <c r="L141" s="308">
        <f t="shared" si="65"/>
        <v>0</v>
      </c>
      <c r="M141" s="459">
        <f t="shared" si="65"/>
        <v>0</v>
      </c>
      <c r="N141" s="318">
        <f t="shared" si="47"/>
        <v>0</v>
      </c>
      <c r="O141" s="460">
        <f t="shared" si="47"/>
        <v>0</v>
      </c>
      <c r="P141" s="308">
        <f t="shared" si="65"/>
        <v>0</v>
      </c>
      <c r="Q141" s="459">
        <f t="shared" si="65"/>
        <v>0</v>
      </c>
      <c r="R141" s="318">
        <f t="shared" si="40"/>
        <v>0</v>
      </c>
      <c r="S141" s="460">
        <f t="shared" si="40"/>
        <v>0</v>
      </c>
      <c r="T141" s="460">
        <f t="shared" si="41"/>
        <v>0</v>
      </c>
      <c r="U141" s="326" t="e">
        <f t="shared" si="36"/>
        <v>#DIV/0!</v>
      </c>
      <c r="V141" s="522">
        <f t="shared" si="65"/>
        <v>0</v>
      </c>
      <c r="W141" s="522">
        <f t="shared" si="65"/>
        <v>0</v>
      </c>
      <c r="X141" s="522">
        <f t="shared" si="65"/>
        <v>0</v>
      </c>
      <c r="Y141" s="562"/>
    </row>
    <row r="142" spans="1:25" hidden="1">
      <c r="A142" s="516" t="s">
        <v>83</v>
      </c>
      <c r="B142" s="308">
        <f>+B143</f>
        <v>0</v>
      </c>
      <c r="C142" s="459">
        <f t="shared" ref="C142:X142" si="66">+C143</f>
        <v>0</v>
      </c>
      <c r="D142" s="308">
        <f t="shared" si="66"/>
        <v>0</v>
      </c>
      <c r="E142" s="459">
        <f t="shared" si="66"/>
        <v>0</v>
      </c>
      <c r="F142" s="308">
        <f t="shared" si="66"/>
        <v>0</v>
      </c>
      <c r="G142" s="459">
        <f t="shared" si="66"/>
        <v>0</v>
      </c>
      <c r="H142" s="308">
        <f t="shared" si="66"/>
        <v>0</v>
      </c>
      <c r="I142" s="459">
        <f t="shared" si="66"/>
        <v>0</v>
      </c>
      <c r="J142" s="308">
        <f t="shared" si="66"/>
        <v>0</v>
      </c>
      <c r="K142" s="459">
        <f t="shared" si="66"/>
        <v>0</v>
      </c>
      <c r="L142" s="308">
        <f t="shared" si="66"/>
        <v>0</v>
      </c>
      <c r="M142" s="459">
        <f t="shared" si="66"/>
        <v>0</v>
      </c>
      <c r="N142" s="318">
        <f t="shared" si="47"/>
        <v>0</v>
      </c>
      <c r="O142" s="460">
        <f t="shared" si="47"/>
        <v>0</v>
      </c>
      <c r="P142" s="308">
        <f t="shared" si="66"/>
        <v>0</v>
      </c>
      <c r="Q142" s="459">
        <f t="shared" si="66"/>
        <v>0</v>
      </c>
      <c r="R142" s="318">
        <f t="shared" si="40"/>
        <v>0</v>
      </c>
      <c r="S142" s="460">
        <f t="shared" si="40"/>
        <v>0</v>
      </c>
      <c r="T142" s="460">
        <f t="shared" si="41"/>
        <v>0</v>
      </c>
      <c r="U142" s="326" t="e">
        <f t="shared" si="36"/>
        <v>#DIV/0!</v>
      </c>
      <c r="V142" s="522">
        <f t="shared" si="66"/>
        <v>0</v>
      </c>
      <c r="W142" s="522">
        <f t="shared" si="66"/>
        <v>0</v>
      </c>
      <c r="X142" s="522">
        <f t="shared" si="66"/>
        <v>0</v>
      </c>
      <c r="Y142" s="562"/>
    </row>
    <row r="143" spans="1:25" hidden="1">
      <c r="A143" s="517" t="s">
        <v>791</v>
      </c>
      <c r="B143" s="308"/>
      <c r="C143" s="459"/>
      <c r="D143" s="308"/>
      <c r="E143" s="459"/>
      <c r="F143" s="308"/>
      <c r="G143" s="459"/>
      <c r="H143" s="308"/>
      <c r="I143" s="459"/>
      <c r="J143" s="308"/>
      <c r="K143" s="459"/>
      <c r="L143" s="308"/>
      <c r="M143" s="459"/>
      <c r="N143" s="318">
        <f t="shared" si="47"/>
        <v>0</v>
      </c>
      <c r="O143" s="460">
        <f t="shared" si="47"/>
        <v>0</v>
      </c>
      <c r="P143" s="308"/>
      <c r="Q143" s="459"/>
      <c r="R143" s="318">
        <f t="shared" si="40"/>
        <v>0</v>
      </c>
      <c r="S143" s="460">
        <f t="shared" si="40"/>
        <v>0</v>
      </c>
      <c r="T143" s="460">
        <f t="shared" si="41"/>
        <v>0</v>
      </c>
      <c r="U143" s="326" t="e">
        <f t="shared" si="36"/>
        <v>#DIV/0!</v>
      </c>
      <c r="V143" s="522"/>
      <c r="W143" s="522"/>
      <c r="X143" s="522"/>
      <c r="Y143" s="562"/>
    </row>
    <row r="144" spans="1:25" hidden="1">
      <c r="A144" s="516" t="s">
        <v>84</v>
      </c>
      <c r="B144" s="308">
        <f>+B145</f>
        <v>0</v>
      </c>
      <c r="C144" s="459">
        <f t="shared" ref="C144:X144" si="67">+C145</f>
        <v>0</v>
      </c>
      <c r="D144" s="308">
        <f t="shared" si="67"/>
        <v>0</v>
      </c>
      <c r="E144" s="459">
        <f t="shared" si="67"/>
        <v>0</v>
      </c>
      <c r="F144" s="308">
        <f t="shared" si="67"/>
        <v>0</v>
      </c>
      <c r="G144" s="459">
        <f t="shared" si="67"/>
        <v>0</v>
      </c>
      <c r="H144" s="308">
        <f t="shared" si="67"/>
        <v>0</v>
      </c>
      <c r="I144" s="459">
        <f t="shared" si="67"/>
        <v>0</v>
      </c>
      <c r="J144" s="308">
        <f t="shared" si="67"/>
        <v>0</v>
      </c>
      <c r="K144" s="459">
        <f t="shared" si="67"/>
        <v>0</v>
      </c>
      <c r="L144" s="308">
        <f t="shared" si="67"/>
        <v>0</v>
      </c>
      <c r="M144" s="459">
        <f t="shared" si="67"/>
        <v>0</v>
      </c>
      <c r="N144" s="318">
        <f t="shared" si="47"/>
        <v>0</v>
      </c>
      <c r="O144" s="460">
        <f t="shared" si="47"/>
        <v>0</v>
      </c>
      <c r="P144" s="308">
        <f t="shared" si="67"/>
        <v>0</v>
      </c>
      <c r="Q144" s="459">
        <f t="shared" si="67"/>
        <v>0</v>
      </c>
      <c r="R144" s="318">
        <f t="shared" si="40"/>
        <v>0</v>
      </c>
      <c r="S144" s="460">
        <f t="shared" si="40"/>
        <v>0</v>
      </c>
      <c r="T144" s="460">
        <f t="shared" si="41"/>
        <v>0</v>
      </c>
      <c r="U144" s="326" t="e">
        <f t="shared" si="36"/>
        <v>#DIV/0!</v>
      </c>
      <c r="V144" s="522">
        <f t="shared" si="67"/>
        <v>0</v>
      </c>
      <c r="W144" s="522">
        <f t="shared" si="67"/>
        <v>0</v>
      </c>
      <c r="X144" s="522">
        <f t="shared" si="67"/>
        <v>0</v>
      </c>
      <c r="Y144" s="562"/>
    </row>
    <row r="145" spans="1:25" hidden="1">
      <c r="A145" s="517" t="s">
        <v>792</v>
      </c>
      <c r="B145" s="308"/>
      <c r="C145" s="459"/>
      <c r="D145" s="308"/>
      <c r="E145" s="459"/>
      <c r="F145" s="308"/>
      <c r="G145" s="459"/>
      <c r="H145" s="308"/>
      <c r="I145" s="459"/>
      <c r="J145" s="308"/>
      <c r="K145" s="459"/>
      <c r="L145" s="308"/>
      <c r="M145" s="459"/>
      <c r="N145" s="318">
        <f t="shared" si="47"/>
        <v>0</v>
      </c>
      <c r="O145" s="460">
        <f t="shared" si="47"/>
        <v>0</v>
      </c>
      <c r="P145" s="308"/>
      <c r="Q145" s="459"/>
      <c r="R145" s="318">
        <f t="shared" si="40"/>
        <v>0</v>
      </c>
      <c r="S145" s="460">
        <f t="shared" si="40"/>
        <v>0</v>
      </c>
      <c r="T145" s="460">
        <f t="shared" si="41"/>
        <v>0</v>
      </c>
      <c r="U145" s="326" t="e">
        <f t="shared" si="36"/>
        <v>#DIV/0!</v>
      </c>
      <c r="V145" s="522"/>
      <c r="W145" s="522"/>
      <c r="X145" s="522"/>
      <c r="Y145" s="562"/>
    </row>
    <row r="146" spans="1:25" hidden="1">
      <c r="A146" s="516" t="s">
        <v>91</v>
      </c>
      <c r="B146" s="308">
        <f>+B147</f>
        <v>0</v>
      </c>
      <c r="C146" s="459">
        <f t="shared" ref="C146:X146" si="68">+C147</f>
        <v>0</v>
      </c>
      <c r="D146" s="308">
        <f t="shared" si="68"/>
        <v>0</v>
      </c>
      <c r="E146" s="459">
        <f t="shared" si="68"/>
        <v>0</v>
      </c>
      <c r="F146" s="308">
        <f t="shared" si="68"/>
        <v>0</v>
      </c>
      <c r="G146" s="459">
        <f t="shared" si="68"/>
        <v>0</v>
      </c>
      <c r="H146" s="308">
        <f t="shared" si="68"/>
        <v>0</v>
      </c>
      <c r="I146" s="459">
        <f t="shared" si="68"/>
        <v>0</v>
      </c>
      <c r="J146" s="308">
        <f t="shared" si="68"/>
        <v>0</v>
      </c>
      <c r="K146" s="459">
        <f t="shared" si="68"/>
        <v>0</v>
      </c>
      <c r="L146" s="308">
        <f t="shared" si="68"/>
        <v>0</v>
      </c>
      <c r="M146" s="459">
        <f t="shared" si="68"/>
        <v>0</v>
      </c>
      <c r="N146" s="318">
        <f t="shared" si="47"/>
        <v>0</v>
      </c>
      <c r="O146" s="460">
        <f t="shared" si="47"/>
        <v>0</v>
      </c>
      <c r="P146" s="308">
        <f t="shared" si="68"/>
        <v>0</v>
      </c>
      <c r="Q146" s="459">
        <f t="shared" si="68"/>
        <v>0</v>
      </c>
      <c r="R146" s="318">
        <f t="shared" si="40"/>
        <v>0</v>
      </c>
      <c r="S146" s="460">
        <f t="shared" si="40"/>
        <v>0</v>
      </c>
      <c r="T146" s="460">
        <f t="shared" si="41"/>
        <v>0</v>
      </c>
      <c r="U146" s="326" t="e">
        <f t="shared" si="36"/>
        <v>#DIV/0!</v>
      </c>
      <c r="V146" s="522">
        <f t="shared" si="68"/>
        <v>0</v>
      </c>
      <c r="W146" s="522">
        <f t="shared" si="68"/>
        <v>0</v>
      </c>
      <c r="X146" s="522">
        <f t="shared" si="68"/>
        <v>0</v>
      </c>
      <c r="Y146" s="562"/>
    </row>
    <row r="147" spans="1:25" hidden="1">
      <c r="A147" s="517" t="s">
        <v>793</v>
      </c>
      <c r="B147" s="308"/>
      <c r="C147" s="459"/>
      <c r="D147" s="308"/>
      <c r="E147" s="459"/>
      <c r="F147" s="308"/>
      <c r="G147" s="459"/>
      <c r="H147" s="308"/>
      <c r="I147" s="459"/>
      <c r="J147" s="308"/>
      <c r="K147" s="459"/>
      <c r="L147" s="308"/>
      <c r="M147" s="459"/>
      <c r="N147" s="318">
        <f t="shared" si="47"/>
        <v>0</v>
      </c>
      <c r="O147" s="460">
        <f t="shared" si="47"/>
        <v>0</v>
      </c>
      <c r="P147" s="308"/>
      <c r="Q147" s="459"/>
      <c r="R147" s="318">
        <f t="shared" si="40"/>
        <v>0</v>
      </c>
      <c r="S147" s="460">
        <f t="shared" si="40"/>
        <v>0</v>
      </c>
      <c r="T147" s="460">
        <f t="shared" si="41"/>
        <v>0</v>
      </c>
      <c r="U147" s="326" t="e">
        <f t="shared" si="36"/>
        <v>#DIV/0!</v>
      </c>
      <c r="V147" s="522"/>
      <c r="W147" s="522"/>
      <c r="X147" s="522"/>
      <c r="Y147" s="562"/>
    </row>
    <row r="148" spans="1:25" s="25" customFormat="1" hidden="1">
      <c r="A148" s="563" t="s">
        <v>71</v>
      </c>
      <c r="B148" s="309">
        <f>+B149+B151</f>
        <v>0</v>
      </c>
      <c r="C148" s="473">
        <f t="shared" ref="C148:Q148" si="69">+C149+C151</f>
        <v>0</v>
      </c>
      <c r="D148" s="309">
        <f t="shared" si="69"/>
        <v>0</v>
      </c>
      <c r="E148" s="473">
        <f t="shared" si="69"/>
        <v>0</v>
      </c>
      <c r="F148" s="309">
        <f t="shared" si="69"/>
        <v>0</v>
      </c>
      <c r="G148" s="473">
        <f t="shared" si="69"/>
        <v>0</v>
      </c>
      <c r="H148" s="309">
        <f t="shared" si="69"/>
        <v>0</v>
      </c>
      <c r="I148" s="473">
        <f t="shared" si="69"/>
        <v>0</v>
      </c>
      <c r="J148" s="309">
        <f t="shared" si="69"/>
        <v>0</v>
      </c>
      <c r="K148" s="473">
        <f t="shared" si="69"/>
        <v>0</v>
      </c>
      <c r="L148" s="309">
        <f t="shared" si="69"/>
        <v>0</v>
      </c>
      <c r="M148" s="473">
        <f t="shared" si="69"/>
        <v>0</v>
      </c>
      <c r="N148" s="353">
        <f t="shared" si="47"/>
        <v>0</v>
      </c>
      <c r="O148" s="474">
        <f t="shared" si="47"/>
        <v>0</v>
      </c>
      <c r="P148" s="309">
        <f t="shared" si="69"/>
        <v>0</v>
      </c>
      <c r="Q148" s="473">
        <f t="shared" si="69"/>
        <v>0</v>
      </c>
      <c r="R148" s="353">
        <f t="shared" si="40"/>
        <v>0</v>
      </c>
      <c r="S148" s="474">
        <f t="shared" si="40"/>
        <v>0</v>
      </c>
      <c r="T148" s="474">
        <f t="shared" si="41"/>
        <v>0</v>
      </c>
      <c r="U148" s="354" t="e">
        <f t="shared" si="36"/>
        <v>#DIV/0!</v>
      </c>
      <c r="V148" s="475"/>
      <c r="W148" s="475"/>
      <c r="X148" s="475"/>
      <c r="Y148" s="337"/>
    </row>
    <row r="149" spans="1:25" s="25" customFormat="1" hidden="1">
      <c r="A149" s="48" t="s">
        <v>765</v>
      </c>
      <c r="B149" s="518">
        <f>+B150</f>
        <v>0</v>
      </c>
      <c r="C149" s="519">
        <f t="shared" ref="C149:Q149" si="70">+C150</f>
        <v>0</v>
      </c>
      <c r="D149" s="518">
        <f t="shared" si="70"/>
        <v>0</v>
      </c>
      <c r="E149" s="519">
        <f t="shared" si="70"/>
        <v>0</v>
      </c>
      <c r="F149" s="518">
        <f t="shared" si="70"/>
        <v>0</v>
      </c>
      <c r="G149" s="519">
        <f t="shared" si="70"/>
        <v>0</v>
      </c>
      <c r="H149" s="518">
        <f t="shared" si="70"/>
        <v>0</v>
      </c>
      <c r="I149" s="519">
        <f t="shared" si="70"/>
        <v>0</v>
      </c>
      <c r="J149" s="518">
        <f t="shared" si="70"/>
        <v>0</v>
      </c>
      <c r="K149" s="519">
        <f t="shared" si="70"/>
        <v>0</v>
      </c>
      <c r="L149" s="518">
        <f t="shared" si="70"/>
        <v>0</v>
      </c>
      <c r="M149" s="519">
        <f t="shared" si="70"/>
        <v>0</v>
      </c>
      <c r="N149" s="318">
        <f t="shared" si="47"/>
        <v>0</v>
      </c>
      <c r="O149" s="460">
        <f t="shared" si="47"/>
        <v>0</v>
      </c>
      <c r="P149" s="518">
        <f t="shared" si="70"/>
        <v>0</v>
      </c>
      <c r="Q149" s="519">
        <f t="shared" si="70"/>
        <v>0</v>
      </c>
      <c r="R149" s="318">
        <f t="shared" si="40"/>
        <v>0</v>
      </c>
      <c r="S149" s="460">
        <f t="shared" si="40"/>
        <v>0</v>
      </c>
      <c r="T149" s="460">
        <f t="shared" si="41"/>
        <v>0</v>
      </c>
      <c r="U149" s="326" t="e">
        <f t="shared" si="36"/>
        <v>#DIV/0!</v>
      </c>
      <c r="V149" s="488"/>
      <c r="W149" s="488"/>
      <c r="X149" s="488"/>
      <c r="Y149" s="489"/>
    </row>
    <row r="150" spans="1:25" hidden="1">
      <c r="A150" s="516" t="s">
        <v>794</v>
      </c>
      <c r="B150" s="308"/>
      <c r="C150" s="459"/>
      <c r="D150" s="308"/>
      <c r="E150" s="459"/>
      <c r="F150" s="308"/>
      <c r="G150" s="459"/>
      <c r="H150" s="308"/>
      <c r="I150" s="459"/>
      <c r="J150" s="308"/>
      <c r="K150" s="459"/>
      <c r="L150" s="308"/>
      <c r="M150" s="459"/>
      <c r="N150" s="318">
        <f t="shared" si="47"/>
        <v>0</v>
      </c>
      <c r="O150" s="460">
        <f t="shared" si="47"/>
        <v>0</v>
      </c>
      <c r="P150" s="308"/>
      <c r="Q150" s="459"/>
      <c r="R150" s="318">
        <f t="shared" si="40"/>
        <v>0</v>
      </c>
      <c r="S150" s="460">
        <f t="shared" si="40"/>
        <v>0</v>
      </c>
      <c r="T150" s="460">
        <f t="shared" si="41"/>
        <v>0</v>
      </c>
      <c r="U150" s="326" t="e">
        <f t="shared" ref="U150:U190" si="71">+T150/I150*100</f>
        <v>#DIV/0!</v>
      </c>
      <c r="V150" s="461"/>
      <c r="W150" s="461"/>
      <c r="X150" s="461"/>
      <c r="Y150" s="336"/>
    </row>
    <row r="151" spans="1:25" hidden="1">
      <c r="A151" s="48" t="s">
        <v>795</v>
      </c>
      <c r="B151" s="308">
        <f t="shared" ref="B151:M151" si="72">SUM(B152:B157)</f>
        <v>0</v>
      </c>
      <c r="C151" s="459">
        <f t="shared" si="72"/>
        <v>0</v>
      </c>
      <c r="D151" s="308">
        <f t="shared" si="72"/>
        <v>0</v>
      </c>
      <c r="E151" s="459">
        <f t="shared" si="72"/>
        <v>0</v>
      </c>
      <c r="F151" s="308">
        <f t="shared" si="72"/>
        <v>0</v>
      </c>
      <c r="G151" s="459">
        <f t="shared" si="72"/>
        <v>0</v>
      </c>
      <c r="H151" s="308">
        <f t="shared" si="72"/>
        <v>0</v>
      </c>
      <c r="I151" s="459">
        <f t="shared" si="72"/>
        <v>0</v>
      </c>
      <c r="J151" s="308">
        <f t="shared" si="72"/>
        <v>0</v>
      </c>
      <c r="K151" s="459">
        <f t="shared" si="72"/>
        <v>0</v>
      </c>
      <c r="L151" s="308">
        <f t="shared" si="72"/>
        <v>0</v>
      </c>
      <c r="M151" s="459">
        <f t="shared" si="72"/>
        <v>0</v>
      </c>
      <c r="N151" s="318">
        <f t="shared" si="47"/>
        <v>0</v>
      </c>
      <c r="O151" s="460">
        <f t="shared" si="47"/>
        <v>0</v>
      </c>
      <c r="P151" s="308">
        <f>SUM(P152:P157)</f>
        <v>0</v>
      </c>
      <c r="Q151" s="459">
        <f>SUM(Q152:Q157)</f>
        <v>0</v>
      </c>
      <c r="R151" s="318">
        <f t="shared" si="40"/>
        <v>0</v>
      </c>
      <c r="S151" s="460">
        <f t="shared" si="40"/>
        <v>0</v>
      </c>
      <c r="T151" s="460">
        <f t="shared" si="41"/>
        <v>0</v>
      </c>
      <c r="U151" s="326" t="e">
        <f t="shared" si="71"/>
        <v>#DIV/0!</v>
      </c>
      <c r="V151" s="461"/>
      <c r="W151" s="461"/>
      <c r="X151" s="461"/>
      <c r="Y151" s="336"/>
    </row>
    <row r="152" spans="1:25" hidden="1">
      <c r="A152" s="517" t="s">
        <v>90</v>
      </c>
      <c r="B152" s="308"/>
      <c r="C152" s="459"/>
      <c r="D152" s="308"/>
      <c r="E152" s="459"/>
      <c r="F152" s="308"/>
      <c r="G152" s="459"/>
      <c r="H152" s="308"/>
      <c r="I152" s="459"/>
      <c r="J152" s="308"/>
      <c r="K152" s="459"/>
      <c r="L152" s="308"/>
      <c r="M152" s="459"/>
      <c r="N152" s="318">
        <f t="shared" si="47"/>
        <v>0</v>
      </c>
      <c r="O152" s="460">
        <f t="shared" si="47"/>
        <v>0</v>
      </c>
      <c r="P152" s="308"/>
      <c r="Q152" s="459"/>
      <c r="R152" s="318">
        <f t="shared" si="40"/>
        <v>0</v>
      </c>
      <c r="S152" s="460">
        <f t="shared" si="40"/>
        <v>0</v>
      </c>
      <c r="T152" s="460">
        <f t="shared" si="41"/>
        <v>0</v>
      </c>
      <c r="U152" s="326" t="e">
        <f t="shared" si="71"/>
        <v>#DIV/0!</v>
      </c>
      <c r="V152" s="461"/>
      <c r="W152" s="461"/>
      <c r="X152" s="461"/>
      <c r="Y152" s="336"/>
    </row>
    <row r="153" spans="1:25" hidden="1">
      <c r="A153" s="517" t="s">
        <v>742</v>
      </c>
      <c r="B153" s="308"/>
      <c r="C153" s="459"/>
      <c r="D153" s="308"/>
      <c r="E153" s="459"/>
      <c r="F153" s="308"/>
      <c r="G153" s="459"/>
      <c r="H153" s="308"/>
      <c r="I153" s="459"/>
      <c r="J153" s="308"/>
      <c r="K153" s="459"/>
      <c r="L153" s="308"/>
      <c r="M153" s="459"/>
      <c r="N153" s="318">
        <f t="shared" si="47"/>
        <v>0</v>
      </c>
      <c r="O153" s="460">
        <f t="shared" si="47"/>
        <v>0</v>
      </c>
      <c r="P153" s="308"/>
      <c r="Q153" s="459"/>
      <c r="R153" s="318">
        <f t="shared" si="40"/>
        <v>0</v>
      </c>
      <c r="S153" s="460">
        <f t="shared" si="40"/>
        <v>0</v>
      </c>
      <c r="T153" s="460">
        <f t="shared" si="41"/>
        <v>0</v>
      </c>
      <c r="U153" s="326" t="e">
        <f t="shared" si="71"/>
        <v>#DIV/0!</v>
      </c>
      <c r="V153" s="461"/>
      <c r="W153" s="461"/>
      <c r="X153" s="461"/>
      <c r="Y153" s="336"/>
    </row>
    <row r="154" spans="1:25" ht="30" hidden="1" customHeight="1">
      <c r="A154" s="517" t="s">
        <v>768</v>
      </c>
      <c r="B154" s="308"/>
      <c r="C154" s="459"/>
      <c r="D154" s="308"/>
      <c r="E154" s="459"/>
      <c r="F154" s="308"/>
      <c r="G154" s="459"/>
      <c r="H154" s="308"/>
      <c r="I154" s="459"/>
      <c r="J154" s="308"/>
      <c r="K154" s="459"/>
      <c r="L154" s="308"/>
      <c r="M154" s="459"/>
      <c r="N154" s="318">
        <f t="shared" si="47"/>
        <v>0</v>
      </c>
      <c r="O154" s="460">
        <f t="shared" si="47"/>
        <v>0</v>
      </c>
      <c r="P154" s="308"/>
      <c r="Q154" s="459"/>
      <c r="R154" s="318">
        <f t="shared" si="40"/>
        <v>0</v>
      </c>
      <c r="S154" s="460">
        <f t="shared" si="40"/>
        <v>0</v>
      </c>
      <c r="T154" s="460">
        <f t="shared" si="41"/>
        <v>0</v>
      </c>
      <c r="U154" s="326" t="e">
        <f t="shared" si="71"/>
        <v>#DIV/0!</v>
      </c>
      <c r="V154" s="461"/>
      <c r="W154" s="461"/>
      <c r="X154" s="461"/>
      <c r="Y154" s="336"/>
    </row>
    <row r="155" spans="1:25" hidden="1">
      <c r="A155" s="517" t="s">
        <v>796</v>
      </c>
      <c r="B155" s="308"/>
      <c r="C155" s="459"/>
      <c r="D155" s="308"/>
      <c r="E155" s="459"/>
      <c r="F155" s="308"/>
      <c r="G155" s="459"/>
      <c r="H155" s="308"/>
      <c r="I155" s="459"/>
      <c r="J155" s="308"/>
      <c r="K155" s="459"/>
      <c r="L155" s="308"/>
      <c r="M155" s="459"/>
      <c r="N155" s="318">
        <f t="shared" si="47"/>
        <v>0</v>
      </c>
      <c r="O155" s="460">
        <f t="shared" si="47"/>
        <v>0</v>
      </c>
      <c r="P155" s="308"/>
      <c r="Q155" s="459"/>
      <c r="R155" s="318">
        <f t="shared" si="40"/>
        <v>0</v>
      </c>
      <c r="S155" s="460">
        <f t="shared" si="40"/>
        <v>0</v>
      </c>
      <c r="T155" s="460">
        <f t="shared" si="41"/>
        <v>0</v>
      </c>
      <c r="U155" s="326" t="e">
        <f t="shared" si="71"/>
        <v>#DIV/0!</v>
      </c>
      <c r="V155" s="461"/>
      <c r="W155" s="461"/>
      <c r="X155" s="461"/>
      <c r="Y155" s="336"/>
    </row>
    <row r="156" spans="1:25" ht="42" hidden="1">
      <c r="A156" s="517" t="s">
        <v>797</v>
      </c>
      <c r="B156" s="308"/>
      <c r="C156" s="459"/>
      <c r="D156" s="308"/>
      <c r="E156" s="459"/>
      <c r="F156" s="308"/>
      <c r="G156" s="459"/>
      <c r="H156" s="308"/>
      <c r="I156" s="459"/>
      <c r="J156" s="308"/>
      <c r="K156" s="459"/>
      <c r="L156" s="308"/>
      <c r="M156" s="459"/>
      <c r="N156" s="318">
        <f t="shared" si="47"/>
        <v>0</v>
      </c>
      <c r="O156" s="460">
        <f t="shared" si="47"/>
        <v>0</v>
      </c>
      <c r="P156" s="308"/>
      <c r="Q156" s="459"/>
      <c r="R156" s="318">
        <f t="shared" ref="R156:S190" si="73">+L156+P156</f>
        <v>0</v>
      </c>
      <c r="S156" s="460">
        <f t="shared" si="73"/>
        <v>0</v>
      </c>
      <c r="T156" s="460">
        <f t="shared" ref="T156:T190" si="74">+S156-I156</f>
        <v>0</v>
      </c>
      <c r="U156" s="326" t="e">
        <f t="shared" si="71"/>
        <v>#DIV/0!</v>
      </c>
      <c r="V156" s="461"/>
      <c r="W156" s="461"/>
      <c r="X156" s="461"/>
      <c r="Y156" s="336"/>
    </row>
    <row r="157" spans="1:25" ht="28.5" hidden="1" customHeight="1">
      <c r="A157" s="517" t="s">
        <v>798</v>
      </c>
      <c r="B157" s="308"/>
      <c r="C157" s="459"/>
      <c r="D157" s="308"/>
      <c r="E157" s="459"/>
      <c r="F157" s="308"/>
      <c r="G157" s="459"/>
      <c r="H157" s="308"/>
      <c r="I157" s="459"/>
      <c r="J157" s="308"/>
      <c r="K157" s="459"/>
      <c r="L157" s="308"/>
      <c r="M157" s="459"/>
      <c r="N157" s="318">
        <f t="shared" si="47"/>
        <v>0</v>
      </c>
      <c r="O157" s="460">
        <f t="shared" si="47"/>
        <v>0</v>
      </c>
      <c r="P157" s="308"/>
      <c r="Q157" s="459"/>
      <c r="R157" s="318">
        <f t="shared" si="73"/>
        <v>0</v>
      </c>
      <c r="S157" s="460">
        <f t="shared" si="73"/>
        <v>0</v>
      </c>
      <c r="T157" s="460">
        <f t="shared" si="74"/>
        <v>0</v>
      </c>
      <c r="U157" s="326" t="e">
        <f t="shared" si="71"/>
        <v>#DIV/0!</v>
      </c>
      <c r="V157" s="461"/>
      <c r="W157" s="461"/>
      <c r="X157" s="461"/>
      <c r="Y157" s="336"/>
    </row>
    <row r="158" spans="1:25" s="25" customFormat="1" hidden="1">
      <c r="A158" s="564" t="s">
        <v>72</v>
      </c>
      <c r="B158" s="312">
        <f>+B159+B162+B165</f>
        <v>0</v>
      </c>
      <c r="C158" s="491">
        <f t="shared" ref="C158:Q158" si="75">+C159+C162+C165</f>
        <v>0</v>
      </c>
      <c r="D158" s="312">
        <f t="shared" si="75"/>
        <v>0</v>
      </c>
      <c r="E158" s="491">
        <f t="shared" si="75"/>
        <v>0</v>
      </c>
      <c r="F158" s="312">
        <f t="shared" si="75"/>
        <v>0</v>
      </c>
      <c r="G158" s="491">
        <f t="shared" si="75"/>
        <v>0</v>
      </c>
      <c r="H158" s="312">
        <f t="shared" si="75"/>
        <v>0</v>
      </c>
      <c r="I158" s="491">
        <f t="shared" si="75"/>
        <v>0</v>
      </c>
      <c r="J158" s="312">
        <f t="shared" si="75"/>
        <v>0</v>
      </c>
      <c r="K158" s="491">
        <f t="shared" si="75"/>
        <v>0</v>
      </c>
      <c r="L158" s="312">
        <f t="shared" si="75"/>
        <v>0</v>
      </c>
      <c r="M158" s="491">
        <f t="shared" si="75"/>
        <v>0</v>
      </c>
      <c r="N158" s="353">
        <f t="shared" si="47"/>
        <v>0</v>
      </c>
      <c r="O158" s="474">
        <f t="shared" si="47"/>
        <v>0</v>
      </c>
      <c r="P158" s="312">
        <f t="shared" si="75"/>
        <v>0</v>
      </c>
      <c r="Q158" s="491">
        <f t="shared" si="75"/>
        <v>0</v>
      </c>
      <c r="R158" s="353">
        <f t="shared" si="73"/>
        <v>0</v>
      </c>
      <c r="S158" s="474">
        <f t="shared" si="73"/>
        <v>0</v>
      </c>
      <c r="T158" s="474">
        <f t="shared" si="74"/>
        <v>0</v>
      </c>
      <c r="U158" s="354" t="e">
        <f t="shared" si="71"/>
        <v>#DIV/0!</v>
      </c>
      <c r="V158" s="475"/>
      <c r="W158" s="475"/>
      <c r="X158" s="475"/>
      <c r="Y158" s="337"/>
    </row>
    <row r="159" spans="1:25" hidden="1">
      <c r="A159" s="565" t="s">
        <v>799</v>
      </c>
      <c r="B159" s="311">
        <f>SUM(B160:B161)</f>
        <v>0</v>
      </c>
      <c r="C159" s="490">
        <f t="shared" ref="C159:Q159" si="76">SUM(C160:C161)</f>
        <v>0</v>
      </c>
      <c r="D159" s="311">
        <f t="shared" si="76"/>
        <v>0</v>
      </c>
      <c r="E159" s="490">
        <f t="shared" si="76"/>
        <v>0</v>
      </c>
      <c r="F159" s="311">
        <f t="shared" si="76"/>
        <v>0</v>
      </c>
      <c r="G159" s="490">
        <f t="shared" si="76"/>
        <v>0</v>
      </c>
      <c r="H159" s="311">
        <f t="shared" si="76"/>
        <v>0</v>
      </c>
      <c r="I159" s="490">
        <f t="shared" si="76"/>
        <v>0</v>
      </c>
      <c r="J159" s="311">
        <f t="shared" si="76"/>
        <v>0</v>
      </c>
      <c r="K159" s="490">
        <f t="shared" si="76"/>
        <v>0</v>
      </c>
      <c r="L159" s="311">
        <f t="shared" si="76"/>
        <v>0</v>
      </c>
      <c r="M159" s="490">
        <f t="shared" si="76"/>
        <v>0</v>
      </c>
      <c r="N159" s="318">
        <f t="shared" si="47"/>
        <v>0</v>
      </c>
      <c r="O159" s="460">
        <f t="shared" si="47"/>
        <v>0</v>
      </c>
      <c r="P159" s="311">
        <f t="shared" si="76"/>
        <v>0</v>
      </c>
      <c r="Q159" s="490">
        <f t="shared" si="76"/>
        <v>0</v>
      </c>
      <c r="R159" s="318">
        <f t="shared" si="73"/>
        <v>0</v>
      </c>
      <c r="S159" s="460">
        <f t="shared" si="73"/>
        <v>0</v>
      </c>
      <c r="T159" s="460">
        <f t="shared" si="74"/>
        <v>0</v>
      </c>
      <c r="U159" s="326" t="e">
        <f t="shared" si="71"/>
        <v>#DIV/0!</v>
      </c>
      <c r="V159" s="461"/>
      <c r="W159" s="461"/>
      <c r="X159" s="461"/>
      <c r="Y159" s="336"/>
    </row>
    <row r="160" spans="1:25" hidden="1">
      <c r="A160" s="516" t="s">
        <v>800</v>
      </c>
      <c r="B160" s="308"/>
      <c r="C160" s="459"/>
      <c r="D160" s="308"/>
      <c r="E160" s="459"/>
      <c r="F160" s="308"/>
      <c r="G160" s="459"/>
      <c r="H160" s="308"/>
      <c r="I160" s="459"/>
      <c r="J160" s="308"/>
      <c r="K160" s="459"/>
      <c r="L160" s="308"/>
      <c r="M160" s="459"/>
      <c r="N160" s="318">
        <f t="shared" si="47"/>
        <v>0</v>
      </c>
      <c r="O160" s="460">
        <f t="shared" si="47"/>
        <v>0</v>
      </c>
      <c r="P160" s="308"/>
      <c r="Q160" s="459"/>
      <c r="R160" s="318">
        <f t="shared" si="73"/>
        <v>0</v>
      </c>
      <c r="S160" s="460">
        <f t="shared" si="73"/>
        <v>0</v>
      </c>
      <c r="T160" s="460">
        <f t="shared" si="74"/>
        <v>0</v>
      </c>
      <c r="U160" s="326" t="e">
        <f t="shared" si="71"/>
        <v>#DIV/0!</v>
      </c>
      <c r="V160" s="461"/>
      <c r="W160" s="461"/>
      <c r="X160" s="461"/>
      <c r="Y160" s="336"/>
    </row>
    <row r="161" spans="1:25" hidden="1">
      <c r="A161" s="516" t="s">
        <v>114</v>
      </c>
      <c r="B161" s="308"/>
      <c r="C161" s="459"/>
      <c r="D161" s="308"/>
      <c r="E161" s="459"/>
      <c r="F161" s="308"/>
      <c r="G161" s="459"/>
      <c r="H161" s="308"/>
      <c r="I161" s="459"/>
      <c r="J161" s="308"/>
      <c r="K161" s="459"/>
      <c r="L161" s="308"/>
      <c r="M161" s="459"/>
      <c r="N161" s="318">
        <f t="shared" si="47"/>
        <v>0</v>
      </c>
      <c r="O161" s="460">
        <f t="shared" si="47"/>
        <v>0</v>
      </c>
      <c r="P161" s="308"/>
      <c r="Q161" s="459"/>
      <c r="R161" s="318">
        <f t="shared" si="73"/>
        <v>0</v>
      </c>
      <c r="S161" s="460">
        <f t="shared" si="73"/>
        <v>0</v>
      </c>
      <c r="T161" s="460">
        <f t="shared" si="74"/>
        <v>0</v>
      </c>
      <c r="U161" s="326" t="e">
        <f t="shared" si="71"/>
        <v>#DIV/0!</v>
      </c>
      <c r="V161" s="461"/>
      <c r="W161" s="461"/>
      <c r="X161" s="461"/>
      <c r="Y161" s="336"/>
    </row>
    <row r="162" spans="1:25" hidden="1">
      <c r="A162" s="565" t="s">
        <v>801</v>
      </c>
      <c r="B162" s="311">
        <f>SUM(B163:B164)</f>
        <v>0</v>
      </c>
      <c r="C162" s="490">
        <f t="shared" ref="C162:Q162" si="77">SUM(C163:C164)</f>
        <v>0</v>
      </c>
      <c r="D162" s="311">
        <f t="shared" si="77"/>
        <v>0</v>
      </c>
      <c r="E162" s="490">
        <f t="shared" si="77"/>
        <v>0</v>
      </c>
      <c r="F162" s="311">
        <f t="shared" si="77"/>
        <v>0</v>
      </c>
      <c r="G162" s="490">
        <f t="shared" si="77"/>
        <v>0</v>
      </c>
      <c r="H162" s="311">
        <f t="shared" si="77"/>
        <v>0</v>
      </c>
      <c r="I162" s="490">
        <f t="shared" si="77"/>
        <v>0</v>
      </c>
      <c r="J162" s="311">
        <f t="shared" si="77"/>
        <v>0</v>
      </c>
      <c r="K162" s="490">
        <f t="shared" si="77"/>
        <v>0</v>
      </c>
      <c r="L162" s="311">
        <f t="shared" si="77"/>
        <v>0</v>
      </c>
      <c r="M162" s="490">
        <f t="shared" si="77"/>
        <v>0</v>
      </c>
      <c r="N162" s="318">
        <f t="shared" si="47"/>
        <v>0</v>
      </c>
      <c r="O162" s="460">
        <f t="shared" si="47"/>
        <v>0</v>
      </c>
      <c r="P162" s="311">
        <f t="shared" si="77"/>
        <v>0</v>
      </c>
      <c r="Q162" s="490">
        <f t="shared" si="77"/>
        <v>0</v>
      </c>
      <c r="R162" s="318">
        <f t="shared" si="73"/>
        <v>0</v>
      </c>
      <c r="S162" s="460">
        <f t="shared" si="73"/>
        <v>0</v>
      </c>
      <c r="T162" s="460">
        <f t="shared" si="74"/>
        <v>0</v>
      </c>
      <c r="U162" s="326" t="e">
        <f t="shared" si="71"/>
        <v>#DIV/0!</v>
      </c>
      <c r="V162" s="461"/>
      <c r="W162" s="461"/>
      <c r="X162" s="461"/>
      <c r="Y162" s="336"/>
    </row>
    <row r="163" spans="1:25" hidden="1">
      <c r="A163" s="516" t="s">
        <v>118</v>
      </c>
      <c r="B163" s="308"/>
      <c r="C163" s="459"/>
      <c r="D163" s="308"/>
      <c r="E163" s="459"/>
      <c r="F163" s="308"/>
      <c r="G163" s="459"/>
      <c r="H163" s="308"/>
      <c r="I163" s="459"/>
      <c r="J163" s="308"/>
      <c r="K163" s="459"/>
      <c r="L163" s="308"/>
      <c r="M163" s="459"/>
      <c r="N163" s="318">
        <f t="shared" si="47"/>
        <v>0</v>
      </c>
      <c r="O163" s="460">
        <f t="shared" si="47"/>
        <v>0</v>
      </c>
      <c r="P163" s="308"/>
      <c r="Q163" s="459"/>
      <c r="R163" s="318">
        <f t="shared" si="73"/>
        <v>0</v>
      </c>
      <c r="S163" s="460">
        <f t="shared" si="73"/>
        <v>0</v>
      </c>
      <c r="T163" s="460">
        <f t="shared" si="74"/>
        <v>0</v>
      </c>
      <c r="U163" s="326" t="e">
        <f t="shared" si="71"/>
        <v>#DIV/0!</v>
      </c>
      <c r="V163" s="461"/>
      <c r="W163" s="461"/>
      <c r="X163" s="461"/>
      <c r="Y163" s="336"/>
    </row>
    <row r="164" spans="1:25" hidden="1">
      <c r="A164" s="516" t="s">
        <v>119</v>
      </c>
      <c r="B164" s="308"/>
      <c r="C164" s="459"/>
      <c r="D164" s="308"/>
      <c r="E164" s="459"/>
      <c r="F164" s="308"/>
      <c r="G164" s="459"/>
      <c r="H164" s="308"/>
      <c r="I164" s="459"/>
      <c r="J164" s="308"/>
      <c r="K164" s="459"/>
      <c r="L164" s="308"/>
      <c r="M164" s="459"/>
      <c r="N164" s="318">
        <f t="shared" si="47"/>
        <v>0</v>
      </c>
      <c r="O164" s="460">
        <f t="shared" si="47"/>
        <v>0</v>
      </c>
      <c r="P164" s="308"/>
      <c r="Q164" s="459"/>
      <c r="R164" s="318">
        <f t="shared" si="73"/>
        <v>0</v>
      </c>
      <c r="S164" s="460">
        <f t="shared" si="73"/>
        <v>0</v>
      </c>
      <c r="T164" s="460">
        <f t="shared" si="74"/>
        <v>0</v>
      </c>
      <c r="U164" s="326" t="e">
        <f t="shared" si="71"/>
        <v>#DIV/0!</v>
      </c>
      <c r="V164" s="461"/>
      <c r="W164" s="461"/>
      <c r="X164" s="461"/>
      <c r="Y164" s="336"/>
    </row>
    <row r="165" spans="1:25" hidden="1">
      <c r="A165" s="48" t="s">
        <v>802</v>
      </c>
      <c r="B165" s="308">
        <f>SUM(B166:B168)</f>
        <v>0</v>
      </c>
      <c r="C165" s="459">
        <f t="shared" ref="C165:Q165" si="78">SUM(C166:C168)</f>
        <v>0</v>
      </c>
      <c r="D165" s="308">
        <f t="shared" si="78"/>
        <v>0</v>
      </c>
      <c r="E165" s="459">
        <f t="shared" si="78"/>
        <v>0</v>
      </c>
      <c r="F165" s="308">
        <f t="shared" si="78"/>
        <v>0</v>
      </c>
      <c r="G165" s="459">
        <f t="shared" si="78"/>
        <v>0</v>
      </c>
      <c r="H165" s="308">
        <f t="shared" si="78"/>
        <v>0</v>
      </c>
      <c r="I165" s="459">
        <f t="shared" si="78"/>
        <v>0</v>
      </c>
      <c r="J165" s="308">
        <f t="shared" si="78"/>
        <v>0</v>
      </c>
      <c r="K165" s="459">
        <f t="shared" si="78"/>
        <v>0</v>
      </c>
      <c r="L165" s="308">
        <f t="shared" si="78"/>
        <v>0</v>
      </c>
      <c r="M165" s="459">
        <f t="shared" si="78"/>
        <v>0</v>
      </c>
      <c r="N165" s="318">
        <f t="shared" ref="N165:O190" si="79">+L165-H165</f>
        <v>0</v>
      </c>
      <c r="O165" s="460">
        <f t="shared" si="79"/>
        <v>0</v>
      </c>
      <c r="P165" s="308">
        <f t="shared" si="78"/>
        <v>0</v>
      </c>
      <c r="Q165" s="459">
        <f t="shared" si="78"/>
        <v>0</v>
      </c>
      <c r="R165" s="318">
        <f t="shared" si="73"/>
        <v>0</v>
      </c>
      <c r="S165" s="460">
        <f t="shared" si="73"/>
        <v>0</v>
      </c>
      <c r="T165" s="460">
        <f t="shared" si="74"/>
        <v>0</v>
      </c>
      <c r="U165" s="326" t="e">
        <f t="shared" si="71"/>
        <v>#DIV/0!</v>
      </c>
      <c r="V165" s="461"/>
      <c r="W165" s="461"/>
      <c r="X165" s="461"/>
      <c r="Y165" s="336"/>
    </row>
    <row r="166" spans="1:25" hidden="1">
      <c r="A166" s="516" t="s">
        <v>779</v>
      </c>
      <c r="B166" s="308"/>
      <c r="C166" s="459"/>
      <c r="D166" s="308"/>
      <c r="E166" s="459"/>
      <c r="F166" s="308"/>
      <c r="G166" s="459"/>
      <c r="H166" s="308"/>
      <c r="I166" s="459"/>
      <c r="J166" s="308"/>
      <c r="K166" s="459"/>
      <c r="L166" s="308"/>
      <c r="M166" s="459"/>
      <c r="N166" s="318">
        <f t="shared" si="79"/>
        <v>0</v>
      </c>
      <c r="O166" s="460">
        <f t="shared" si="79"/>
        <v>0</v>
      </c>
      <c r="P166" s="308"/>
      <c r="Q166" s="459"/>
      <c r="R166" s="318">
        <f t="shared" si="73"/>
        <v>0</v>
      </c>
      <c r="S166" s="460">
        <f t="shared" si="73"/>
        <v>0</v>
      </c>
      <c r="T166" s="460">
        <f t="shared" si="74"/>
        <v>0</v>
      </c>
      <c r="U166" s="326" t="e">
        <f t="shared" si="71"/>
        <v>#DIV/0!</v>
      </c>
      <c r="V166" s="461"/>
      <c r="W166" s="461"/>
      <c r="X166" s="461"/>
      <c r="Y166" s="336"/>
    </row>
    <row r="167" spans="1:25" ht="42" hidden="1">
      <c r="A167" s="516" t="s">
        <v>120</v>
      </c>
      <c r="B167" s="308"/>
      <c r="C167" s="459"/>
      <c r="D167" s="308"/>
      <c r="E167" s="459"/>
      <c r="F167" s="308"/>
      <c r="G167" s="459"/>
      <c r="H167" s="308"/>
      <c r="I167" s="459"/>
      <c r="J167" s="308"/>
      <c r="K167" s="459"/>
      <c r="L167" s="308"/>
      <c r="M167" s="459"/>
      <c r="N167" s="318">
        <f t="shared" si="79"/>
        <v>0</v>
      </c>
      <c r="O167" s="460">
        <f t="shared" si="79"/>
        <v>0</v>
      </c>
      <c r="P167" s="308"/>
      <c r="Q167" s="459"/>
      <c r="R167" s="318">
        <f t="shared" si="73"/>
        <v>0</v>
      </c>
      <c r="S167" s="460">
        <f t="shared" si="73"/>
        <v>0</v>
      </c>
      <c r="T167" s="460">
        <f t="shared" si="74"/>
        <v>0</v>
      </c>
      <c r="U167" s="326" t="e">
        <f t="shared" si="71"/>
        <v>#DIV/0!</v>
      </c>
      <c r="V167" s="461"/>
      <c r="W167" s="461"/>
      <c r="X167" s="461"/>
      <c r="Y167" s="336"/>
    </row>
    <row r="168" spans="1:25" hidden="1">
      <c r="A168" s="516" t="s">
        <v>803</v>
      </c>
      <c r="B168" s="308"/>
      <c r="C168" s="459"/>
      <c r="D168" s="308"/>
      <c r="E168" s="459"/>
      <c r="F168" s="308"/>
      <c r="G168" s="459"/>
      <c r="H168" s="308"/>
      <c r="I168" s="459"/>
      <c r="J168" s="308"/>
      <c r="K168" s="459"/>
      <c r="L168" s="308"/>
      <c r="M168" s="459"/>
      <c r="N168" s="318">
        <f t="shared" si="79"/>
        <v>0</v>
      </c>
      <c r="O168" s="460">
        <f t="shared" si="79"/>
        <v>0</v>
      </c>
      <c r="P168" s="308"/>
      <c r="Q168" s="459"/>
      <c r="R168" s="318">
        <f t="shared" si="73"/>
        <v>0</v>
      </c>
      <c r="S168" s="460">
        <f t="shared" si="73"/>
        <v>0</v>
      </c>
      <c r="T168" s="460">
        <f t="shared" si="74"/>
        <v>0</v>
      </c>
      <c r="U168" s="326" t="e">
        <f t="shared" si="71"/>
        <v>#DIV/0!</v>
      </c>
      <c r="V168" s="461"/>
      <c r="W168" s="461"/>
      <c r="X168" s="461"/>
      <c r="Y168" s="336"/>
    </row>
    <row r="169" spans="1:25" s="25" customFormat="1" ht="20.25" hidden="1" customHeight="1">
      <c r="A169" s="564" t="s">
        <v>73</v>
      </c>
      <c r="B169" s="312">
        <f>+B170+B173</f>
        <v>0</v>
      </c>
      <c r="C169" s="491">
        <f t="shared" ref="C169:Q169" si="80">+C170+C173</f>
        <v>0</v>
      </c>
      <c r="D169" s="312">
        <f t="shared" si="80"/>
        <v>0</v>
      </c>
      <c r="E169" s="491">
        <f t="shared" si="80"/>
        <v>0</v>
      </c>
      <c r="F169" s="312">
        <f t="shared" si="80"/>
        <v>0</v>
      </c>
      <c r="G169" s="491">
        <f t="shared" si="80"/>
        <v>0</v>
      </c>
      <c r="H169" s="312">
        <f t="shared" si="80"/>
        <v>0</v>
      </c>
      <c r="I169" s="491">
        <f t="shared" si="80"/>
        <v>0</v>
      </c>
      <c r="J169" s="312">
        <f t="shared" si="80"/>
        <v>0</v>
      </c>
      <c r="K169" s="491">
        <f t="shared" si="80"/>
        <v>0</v>
      </c>
      <c r="L169" s="312">
        <f t="shared" si="80"/>
        <v>0</v>
      </c>
      <c r="M169" s="491">
        <f t="shared" si="80"/>
        <v>0</v>
      </c>
      <c r="N169" s="353">
        <f t="shared" si="79"/>
        <v>0</v>
      </c>
      <c r="O169" s="474">
        <f t="shared" si="79"/>
        <v>0</v>
      </c>
      <c r="P169" s="312">
        <f t="shared" si="80"/>
        <v>0</v>
      </c>
      <c r="Q169" s="491">
        <f t="shared" si="80"/>
        <v>0</v>
      </c>
      <c r="R169" s="353">
        <f t="shared" si="73"/>
        <v>0</v>
      </c>
      <c r="S169" s="474">
        <f t="shared" si="73"/>
        <v>0</v>
      </c>
      <c r="T169" s="474">
        <f t="shared" si="74"/>
        <v>0</v>
      </c>
      <c r="U169" s="354" t="e">
        <f t="shared" si="71"/>
        <v>#DIV/0!</v>
      </c>
      <c r="V169" s="475"/>
      <c r="W169" s="475"/>
      <c r="X169" s="475"/>
      <c r="Y169" s="337"/>
    </row>
    <row r="170" spans="1:25" hidden="1">
      <c r="A170" s="48" t="s">
        <v>775</v>
      </c>
      <c r="B170" s="308">
        <f>SUM(B171:B172)</f>
        <v>0</v>
      </c>
      <c r="C170" s="459">
        <f t="shared" ref="C170:Q170" si="81">SUM(C171:C172)</f>
        <v>0</v>
      </c>
      <c r="D170" s="308">
        <f t="shared" si="81"/>
        <v>0</v>
      </c>
      <c r="E170" s="459">
        <f t="shared" si="81"/>
        <v>0</v>
      </c>
      <c r="F170" s="308">
        <f t="shared" si="81"/>
        <v>0</v>
      </c>
      <c r="G170" s="459">
        <f t="shared" si="81"/>
        <v>0</v>
      </c>
      <c r="H170" s="308">
        <f t="shared" si="81"/>
        <v>0</v>
      </c>
      <c r="I170" s="459">
        <f t="shared" si="81"/>
        <v>0</v>
      </c>
      <c r="J170" s="308">
        <f t="shared" si="81"/>
        <v>0</v>
      </c>
      <c r="K170" s="459">
        <f t="shared" si="81"/>
        <v>0</v>
      </c>
      <c r="L170" s="308">
        <f t="shared" si="81"/>
        <v>0</v>
      </c>
      <c r="M170" s="459">
        <f t="shared" si="81"/>
        <v>0</v>
      </c>
      <c r="N170" s="318">
        <f t="shared" si="79"/>
        <v>0</v>
      </c>
      <c r="O170" s="460">
        <f t="shared" si="79"/>
        <v>0</v>
      </c>
      <c r="P170" s="308">
        <f t="shared" si="81"/>
        <v>0</v>
      </c>
      <c r="Q170" s="459">
        <f t="shared" si="81"/>
        <v>0</v>
      </c>
      <c r="R170" s="318">
        <f t="shared" si="73"/>
        <v>0</v>
      </c>
      <c r="S170" s="460">
        <f t="shared" si="73"/>
        <v>0</v>
      </c>
      <c r="T170" s="460">
        <f t="shared" si="74"/>
        <v>0</v>
      </c>
      <c r="U170" s="326" t="e">
        <f t="shared" si="71"/>
        <v>#DIV/0!</v>
      </c>
      <c r="V170" s="461"/>
      <c r="W170" s="461"/>
      <c r="X170" s="461"/>
      <c r="Y170" s="336"/>
    </row>
    <row r="171" spans="1:25" hidden="1">
      <c r="A171" s="516" t="s">
        <v>80</v>
      </c>
      <c r="B171" s="308"/>
      <c r="C171" s="459"/>
      <c r="D171" s="308"/>
      <c r="E171" s="459"/>
      <c r="F171" s="308"/>
      <c r="G171" s="459"/>
      <c r="H171" s="308"/>
      <c r="I171" s="459"/>
      <c r="J171" s="308"/>
      <c r="K171" s="459"/>
      <c r="L171" s="308"/>
      <c r="M171" s="459"/>
      <c r="N171" s="318">
        <f t="shared" si="79"/>
        <v>0</v>
      </c>
      <c r="O171" s="460">
        <f t="shared" si="79"/>
        <v>0</v>
      </c>
      <c r="P171" s="308"/>
      <c r="Q171" s="459"/>
      <c r="R171" s="318">
        <f t="shared" si="73"/>
        <v>0</v>
      </c>
      <c r="S171" s="460">
        <f t="shared" si="73"/>
        <v>0</v>
      </c>
      <c r="T171" s="460">
        <f t="shared" si="74"/>
        <v>0</v>
      </c>
      <c r="U171" s="326" t="e">
        <f t="shared" si="71"/>
        <v>#DIV/0!</v>
      </c>
      <c r="V171" s="461"/>
      <c r="W171" s="461"/>
      <c r="X171" s="461"/>
      <c r="Y171" s="336"/>
    </row>
    <row r="172" spans="1:25" hidden="1">
      <c r="A172" s="516" t="s">
        <v>112</v>
      </c>
      <c r="B172" s="308"/>
      <c r="C172" s="459"/>
      <c r="D172" s="308"/>
      <c r="E172" s="459"/>
      <c r="F172" s="308"/>
      <c r="G172" s="459"/>
      <c r="H172" s="308"/>
      <c r="I172" s="459"/>
      <c r="J172" s="308"/>
      <c r="K172" s="459"/>
      <c r="L172" s="308"/>
      <c r="M172" s="459"/>
      <c r="N172" s="318">
        <f t="shared" si="79"/>
        <v>0</v>
      </c>
      <c r="O172" s="460">
        <f t="shared" si="79"/>
        <v>0</v>
      </c>
      <c r="P172" s="308"/>
      <c r="Q172" s="459"/>
      <c r="R172" s="318">
        <f t="shared" si="73"/>
        <v>0</v>
      </c>
      <c r="S172" s="460">
        <f t="shared" si="73"/>
        <v>0</v>
      </c>
      <c r="T172" s="460">
        <f t="shared" si="74"/>
        <v>0</v>
      </c>
      <c r="U172" s="326" t="e">
        <f t="shared" si="71"/>
        <v>#DIV/0!</v>
      </c>
      <c r="V172" s="461"/>
      <c r="W172" s="461"/>
      <c r="X172" s="461"/>
      <c r="Y172" s="336"/>
    </row>
    <row r="173" spans="1:25" ht="24.75" hidden="1" customHeight="1">
      <c r="A173" s="565" t="s">
        <v>804</v>
      </c>
      <c r="B173" s="308">
        <f>SUM(B174:B180)</f>
        <v>0</v>
      </c>
      <c r="C173" s="459">
        <f t="shared" ref="C173:Q173" si="82">SUM(C174:C180)</f>
        <v>0</v>
      </c>
      <c r="D173" s="308">
        <f t="shared" si="82"/>
        <v>0</v>
      </c>
      <c r="E173" s="459">
        <f t="shared" si="82"/>
        <v>0</v>
      </c>
      <c r="F173" s="308">
        <f t="shared" si="82"/>
        <v>0</v>
      </c>
      <c r="G173" s="459">
        <f t="shared" si="82"/>
        <v>0</v>
      </c>
      <c r="H173" s="308">
        <f t="shared" si="82"/>
        <v>0</v>
      </c>
      <c r="I173" s="459">
        <f t="shared" si="82"/>
        <v>0</v>
      </c>
      <c r="J173" s="308">
        <f t="shared" si="82"/>
        <v>0</v>
      </c>
      <c r="K173" s="459">
        <f t="shared" si="82"/>
        <v>0</v>
      </c>
      <c r="L173" s="308">
        <f t="shared" si="82"/>
        <v>0</v>
      </c>
      <c r="M173" s="459">
        <f t="shared" si="82"/>
        <v>0</v>
      </c>
      <c r="N173" s="318">
        <f t="shared" si="79"/>
        <v>0</v>
      </c>
      <c r="O173" s="460">
        <f t="shared" si="79"/>
        <v>0</v>
      </c>
      <c r="P173" s="308">
        <f t="shared" si="82"/>
        <v>0</v>
      </c>
      <c r="Q173" s="459">
        <f t="shared" si="82"/>
        <v>0</v>
      </c>
      <c r="R173" s="318">
        <f t="shared" si="73"/>
        <v>0</v>
      </c>
      <c r="S173" s="460">
        <f t="shared" si="73"/>
        <v>0</v>
      </c>
      <c r="T173" s="460">
        <f t="shared" si="74"/>
        <v>0</v>
      </c>
      <c r="U173" s="326" t="e">
        <f t="shared" si="71"/>
        <v>#DIV/0!</v>
      </c>
      <c r="V173" s="461"/>
      <c r="W173" s="461"/>
      <c r="X173" s="461"/>
      <c r="Y173" s="336"/>
    </row>
    <row r="174" spans="1:25" hidden="1">
      <c r="A174" s="516" t="s">
        <v>779</v>
      </c>
      <c r="B174" s="308"/>
      <c r="C174" s="459"/>
      <c r="D174" s="308"/>
      <c r="E174" s="459"/>
      <c r="F174" s="308"/>
      <c r="G174" s="459"/>
      <c r="H174" s="308"/>
      <c r="I174" s="459"/>
      <c r="J174" s="308"/>
      <c r="K174" s="459"/>
      <c r="L174" s="308"/>
      <c r="M174" s="459"/>
      <c r="N174" s="318">
        <f t="shared" si="79"/>
        <v>0</v>
      </c>
      <c r="O174" s="460">
        <f t="shared" si="79"/>
        <v>0</v>
      </c>
      <c r="P174" s="308"/>
      <c r="Q174" s="459"/>
      <c r="R174" s="318">
        <f t="shared" si="73"/>
        <v>0</v>
      </c>
      <c r="S174" s="460">
        <f t="shared" si="73"/>
        <v>0</v>
      </c>
      <c r="T174" s="460">
        <f t="shared" si="74"/>
        <v>0</v>
      </c>
      <c r="U174" s="326" t="e">
        <f t="shared" si="71"/>
        <v>#DIV/0!</v>
      </c>
      <c r="V174" s="461"/>
      <c r="W174" s="461"/>
      <c r="X174" s="461"/>
      <c r="Y174" s="336"/>
    </row>
    <row r="175" spans="1:25" ht="42" hidden="1">
      <c r="A175" s="516" t="s">
        <v>805</v>
      </c>
      <c r="B175" s="308"/>
      <c r="C175" s="459"/>
      <c r="D175" s="308"/>
      <c r="E175" s="459"/>
      <c r="F175" s="308"/>
      <c r="G175" s="459"/>
      <c r="H175" s="308"/>
      <c r="I175" s="459"/>
      <c r="J175" s="308"/>
      <c r="K175" s="459"/>
      <c r="L175" s="308"/>
      <c r="M175" s="459"/>
      <c r="N175" s="318">
        <f t="shared" si="79"/>
        <v>0</v>
      </c>
      <c r="O175" s="460">
        <f t="shared" si="79"/>
        <v>0</v>
      </c>
      <c r="P175" s="308"/>
      <c r="Q175" s="459"/>
      <c r="R175" s="318">
        <f t="shared" si="73"/>
        <v>0</v>
      </c>
      <c r="S175" s="460">
        <f t="shared" si="73"/>
        <v>0</v>
      </c>
      <c r="T175" s="460">
        <f t="shared" si="74"/>
        <v>0</v>
      </c>
      <c r="U175" s="326" t="e">
        <f t="shared" si="71"/>
        <v>#DIV/0!</v>
      </c>
      <c r="V175" s="461"/>
      <c r="W175" s="461"/>
      <c r="X175" s="461"/>
      <c r="Y175" s="336"/>
    </row>
    <row r="176" spans="1:25" hidden="1">
      <c r="A176" s="516" t="s">
        <v>806</v>
      </c>
      <c r="B176" s="308"/>
      <c r="C176" s="459"/>
      <c r="D176" s="308"/>
      <c r="E176" s="459"/>
      <c r="F176" s="308"/>
      <c r="G176" s="459"/>
      <c r="H176" s="308"/>
      <c r="I176" s="459"/>
      <c r="J176" s="308"/>
      <c r="K176" s="459"/>
      <c r="L176" s="308"/>
      <c r="M176" s="459"/>
      <c r="N176" s="318">
        <f t="shared" si="79"/>
        <v>0</v>
      </c>
      <c r="O176" s="460">
        <f t="shared" si="79"/>
        <v>0</v>
      </c>
      <c r="P176" s="308"/>
      <c r="Q176" s="459"/>
      <c r="R176" s="318">
        <f t="shared" si="73"/>
        <v>0</v>
      </c>
      <c r="S176" s="460">
        <f t="shared" si="73"/>
        <v>0</v>
      </c>
      <c r="T176" s="460">
        <f t="shared" si="74"/>
        <v>0</v>
      </c>
      <c r="U176" s="326" t="e">
        <f t="shared" si="71"/>
        <v>#DIV/0!</v>
      </c>
      <c r="V176" s="461"/>
      <c r="W176" s="461"/>
      <c r="X176" s="461"/>
      <c r="Y176" s="336"/>
    </row>
    <row r="177" spans="1:25" ht="49.5" hidden="1" customHeight="1">
      <c r="A177" s="516" t="s">
        <v>121</v>
      </c>
      <c r="B177" s="308"/>
      <c r="C177" s="459"/>
      <c r="D177" s="308"/>
      <c r="E177" s="459"/>
      <c r="F177" s="308"/>
      <c r="G177" s="459"/>
      <c r="H177" s="308"/>
      <c r="I177" s="459"/>
      <c r="J177" s="308"/>
      <c r="K177" s="459"/>
      <c r="L177" s="308"/>
      <c r="M177" s="459"/>
      <c r="N177" s="318">
        <f t="shared" si="79"/>
        <v>0</v>
      </c>
      <c r="O177" s="460">
        <f t="shared" si="79"/>
        <v>0</v>
      </c>
      <c r="P177" s="308"/>
      <c r="Q177" s="459"/>
      <c r="R177" s="318">
        <f t="shared" si="73"/>
        <v>0</v>
      </c>
      <c r="S177" s="460">
        <f t="shared" si="73"/>
        <v>0</v>
      </c>
      <c r="T177" s="460">
        <f t="shared" si="74"/>
        <v>0</v>
      </c>
      <c r="U177" s="326" t="e">
        <f t="shared" si="71"/>
        <v>#DIV/0!</v>
      </c>
      <c r="V177" s="461"/>
      <c r="W177" s="461"/>
      <c r="X177" s="461"/>
      <c r="Y177" s="336"/>
    </row>
    <row r="178" spans="1:25" hidden="1">
      <c r="A178" s="516" t="s">
        <v>122</v>
      </c>
      <c r="B178" s="308"/>
      <c r="C178" s="459"/>
      <c r="D178" s="308"/>
      <c r="E178" s="459"/>
      <c r="F178" s="308"/>
      <c r="G178" s="459"/>
      <c r="H178" s="308"/>
      <c r="I178" s="459"/>
      <c r="J178" s="308"/>
      <c r="K178" s="459"/>
      <c r="L178" s="308"/>
      <c r="M178" s="459"/>
      <c r="N178" s="318">
        <f t="shared" si="79"/>
        <v>0</v>
      </c>
      <c r="O178" s="460">
        <f t="shared" si="79"/>
        <v>0</v>
      </c>
      <c r="P178" s="308"/>
      <c r="Q178" s="459"/>
      <c r="R178" s="318">
        <f t="shared" si="73"/>
        <v>0</v>
      </c>
      <c r="S178" s="460">
        <f t="shared" si="73"/>
        <v>0</v>
      </c>
      <c r="T178" s="460">
        <f t="shared" si="74"/>
        <v>0</v>
      </c>
      <c r="U178" s="326" t="e">
        <f t="shared" si="71"/>
        <v>#DIV/0!</v>
      </c>
      <c r="V178" s="461"/>
      <c r="W178" s="461"/>
      <c r="X178" s="461"/>
      <c r="Y178" s="336"/>
    </row>
    <row r="179" spans="1:25" ht="32.25" hidden="1" customHeight="1">
      <c r="A179" s="516" t="s">
        <v>123</v>
      </c>
      <c r="B179" s="308"/>
      <c r="C179" s="459"/>
      <c r="D179" s="308"/>
      <c r="E179" s="459"/>
      <c r="F179" s="308"/>
      <c r="G179" s="459"/>
      <c r="H179" s="308"/>
      <c r="I179" s="459"/>
      <c r="J179" s="308"/>
      <c r="K179" s="459"/>
      <c r="L179" s="308"/>
      <c r="M179" s="459"/>
      <c r="N179" s="318">
        <f t="shared" si="79"/>
        <v>0</v>
      </c>
      <c r="O179" s="460">
        <f t="shared" si="79"/>
        <v>0</v>
      </c>
      <c r="P179" s="308"/>
      <c r="Q179" s="459"/>
      <c r="R179" s="318">
        <f t="shared" si="73"/>
        <v>0</v>
      </c>
      <c r="S179" s="460">
        <f t="shared" si="73"/>
        <v>0</v>
      </c>
      <c r="T179" s="460">
        <f t="shared" si="74"/>
        <v>0</v>
      </c>
      <c r="U179" s="326" t="e">
        <f t="shared" si="71"/>
        <v>#DIV/0!</v>
      </c>
      <c r="V179" s="461"/>
      <c r="W179" s="461"/>
      <c r="X179" s="461"/>
      <c r="Y179" s="336"/>
    </row>
    <row r="180" spans="1:25" hidden="1">
      <c r="A180" s="566" t="s">
        <v>807</v>
      </c>
      <c r="B180" s="493"/>
      <c r="C180" s="494"/>
      <c r="D180" s="493"/>
      <c r="E180" s="494"/>
      <c r="F180" s="493"/>
      <c r="G180" s="494"/>
      <c r="H180" s="493"/>
      <c r="I180" s="494"/>
      <c r="J180" s="493"/>
      <c r="K180" s="494"/>
      <c r="L180" s="493"/>
      <c r="M180" s="494"/>
      <c r="N180" s="319">
        <f t="shared" si="79"/>
        <v>0</v>
      </c>
      <c r="O180" s="495">
        <f t="shared" si="79"/>
        <v>0</v>
      </c>
      <c r="P180" s="493"/>
      <c r="Q180" s="494"/>
      <c r="R180" s="319">
        <f t="shared" si="73"/>
        <v>0</v>
      </c>
      <c r="S180" s="495">
        <f t="shared" si="73"/>
        <v>0</v>
      </c>
      <c r="T180" s="495">
        <f t="shared" si="74"/>
        <v>0</v>
      </c>
      <c r="U180" s="327" t="e">
        <f t="shared" si="71"/>
        <v>#DIV/0!</v>
      </c>
      <c r="V180" s="496"/>
      <c r="W180" s="496"/>
      <c r="X180" s="496"/>
      <c r="Y180" s="497"/>
    </row>
    <row r="181" spans="1:25" s="25" customFormat="1" hidden="1">
      <c r="A181" s="539" t="s">
        <v>115</v>
      </c>
      <c r="B181" s="313">
        <f>+B182</f>
        <v>0</v>
      </c>
      <c r="C181" s="498">
        <f t="shared" ref="C181:X181" si="83">+C182</f>
        <v>0</v>
      </c>
      <c r="D181" s="313">
        <f t="shared" si="83"/>
        <v>0</v>
      </c>
      <c r="E181" s="498">
        <f t="shared" si="83"/>
        <v>0</v>
      </c>
      <c r="F181" s="313">
        <f t="shared" si="83"/>
        <v>0</v>
      </c>
      <c r="G181" s="498">
        <f t="shared" si="83"/>
        <v>0</v>
      </c>
      <c r="H181" s="313">
        <f t="shared" si="83"/>
        <v>0</v>
      </c>
      <c r="I181" s="498">
        <f t="shared" si="83"/>
        <v>0</v>
      </c>
      <c r="J181" s="313">
        <f t="shared" si="83"/>
        <v>0</v>
      </c>
      <c r="K181" s="498">
        <f t="shared" si="83"/>
        <v>0</v>
      </c>
      <c r="L181" s="313">
        <f t="shared" si="83"/>
        <v>0</v>
      </c>
      <c r="M181" s="498">
        <f t="shared" si="83"/>
        <v>0</v>
      </c>
      <c r="N181" s="300">
        <f t="shared" si="79"/>
        <v>0</v>
      </c>
      <c r="O181" s="383">
        <f t="shared" si="79"/>
        <v>0</v>
      </c>
      <c r="P181" s="313">
        <f t="shared" si="83"/>
        <v>0</v>
      </c>
      <c r="Q181" s="498">
        <f t="shared" si="83"/>
        <v>0</v>
      </c>
      <c r="R181" s="300">
        <f t="shared" si="73"/>
        <v>0</v>
      </c>
      <c r="S181" s="383">
        <f t="shared" si="73"/>
        <v>0</v>
      </c>
      <c r="T181" s="383">
        <f t="shared" si="74"/>
        <v>0</v>
      </c>
      <c r="U181" s="323" t="e">
        <f t="shared" si="71"/>
        <v>#DIV/0!</v>
      </c>
      <c r="V181" s="567">
        <f t="shared" si="83"/>
        <v>0</v>
      </c>
      <c r="W181" s="567">
        <f t="shared" si="83"/>
        <v>0</v>
      </c>
      <c r="X181" s="567">
        <f t="shared" si="83"/>
        <v>0</v>
      </c>
      <c r="Y181" s="568"/>
    </row>
    <row r="182" spans="1:25" hidden="1">
      <c r="A182" s="569" t="s">
        <v>75</v>
      </c>
      <c r="B182" s="570">
        <f>+B183+B187</f>
        <v>0</v>
      </c>
      <c r="C182" s="571">
        <f t="shared" ref="C182:X182" si="84">+C183+C187</f>
        <v>0</v>
      </c>
      <c r="D182" s="570">
        <f t="shared" si="84"/>
        <v>0</v>
      </c>
      <c r="E182" s="571">
        <f t="shared" si="84"/>
        <v>0</v>
      </c>
      <c r="F182" s="570">
        <f t="shared" si="84"/>
        <v>0</v>
      </c>
      <c r="G182" s="571">
        <f t="shared" si="84"/>
        <v>0</v>
      </c>
      <c r="H182" s="570">
        <f t="shared" si="84"/>
        <v>0</v>
      </c>
      <c r="I182" s="571">
        <f t="shared" si="84"/>
        <v>0</v>
      </c>
      <c r="J182" s="570">
        <f t="shared" si="84"/>
        <v>0</v>
      </c>
      <c r="K182" s="571">
        <f t="shared" si="84"/>
        <v>0</v>
      </c>
      <c r="L182" s="570">
        <f t="shared" si="84"/>
        <v>0</v>
      </c>
      <c r="M182" s="571">
        <f t="shared" si="84"/>
        <v>0</v>
      </c>
      <c r="N182" s="572">
        <f t="shared" si="79"/>
        <v>0</v>
      </c>
      <c r="O182" s="573">
        <f t="shared" si="79"/>
        <v>0</v>
      </c>
      <c r="P182" s="570">
        <f t="shared" si="84"/>
        <v>0</v>
      </c>
      <c r="Q182" s="571">
        <f t="shared" si="84"/>
        <v>0</v>
      </c>
      <c r="R182" s="572">
        <f t="shared" si="73"/>
        <v>0</v>
      </c>
      <c r="S182" s="573">
        <f t="shared" si="73"/>
        <v>0</v>
      </c>
      <c r="T182" s="573">
        <f t="shared" si="74"/>
        <v>0</v>
      </c>
      <c r="U182" s="574" t="e">
        <f t="shared" si="71"/>
        <v>#DIV/0!</v>
      </c>
      <c r="V182" s="575">
        <f t="shared" si="84"/>
        <v>0</v>
      </c>
      <c r="W182" s="575">
        <f t="shared" si="84"/>
        <v>0</v>
      </c>
      <c r="X182" s="575">
        <f t="shared" si="84"/>
        <v>0</v>
      </c>
      <c r="Y182" s="576"/>
    </row>
    <row r="183" spans="1:25" hidden="1">
      <c r="A183" s="577" t="s">
        <v>76</v>
      </c>
      <c r="B183" s="578">
        <f>+B184+B186</f>
        <v>0</v>
      </c>
      <c r="C183" s="579">
        <f t="shared" ref="C183:X183" si="85">+C184+C186</f>
        <v>0</v>
      </c>
      <c r="D183" s="578">
        <f t="shared" si="85"/>
        <v>0</v>
      </c>
      <c r="E183" s="579">
        <f t="shared" si="85"/>
        <v>0</v>
      </c>
      <c r="F183" s="578">
        <f t="shared" si="85"/>
        <v>0</v>
      </c>
      <c r="G183" s="579">
        <f t="shared" si="85"/>
        <v>0</v>
      </c>
      <c r="H183" s="578">
        <f t="shared" si="85"/>
        <v>0</v>
      </c>
      <c r="I183" s="579">
        <f t="shared" si="85"/>
        <v>0</v>
      </c>
      <c r="J183" s="578">
        <f t="shared" si="85"/>
        <v>0</v>
      </c>
      <c r="K183" s="579">
        <f t="shared" si="85"/>
        <v>0</v>
      </c>
      <c r="L183" s="578">
        <f t="shared" si="85"/>
        <v>0</v>
      </c>
      <c r="M183" s="579">
        <f t="shared" si="85"/>
        <v>0</v>
      </c>
      <c r="N183" s="353">
        <f t="shared" si="79"/>
        <v>0</v>
      </c>
      <c r="O183" s="474">
        <f t="shared" si="79"/>
        <v>0</v>
      </c>
      <c r="P183" s="578">
        <f t="shared" si="85"/>
        <v>0</v>
      </c>
      <c r="Q183" s="579">
        <f t="shared" si="85"/>
        <v>0</v>
      </c>
      <c r="R183" s="353">
        <f t="shared" si="73"/>
        <v>0</v>
      </c>
      <c r="S183" s="474">
        <f t="shared" si="73"/>
        <v>0</v>
      </c>
      <c r="T183" s="474">
        <f t="shared" si="74"/>
        <v>0</v>
      </c>
      <c r="U183" s="354" t="e">
        <f t="shared" si="71"/>
        <v>#DIV/0!</v>
      </c>
      <c r="V183" s="580">
        <f t="shared" si="85"/>
        <v>0</v>
      </c>
      <c r="W183" s="580">
        <f t="shared" si="85"/>
        <v>0</v>
      </c>
      <c r="X183" s="580">
        <f t="shared" si="85"/>
        <v>0</v>
      </c>
      <c r="Y183" s="581"/>
    </row>
    <row r="184" spans="1:25" hidden="1">
      <c r="A184" s="516" t="s">
        <v>104</v>
      </c>
      <c r="B184" s="582">
        <f>+B185</f>
        <v>0</v>
      </c>
      <c r="C184" s="583">
        <f t="shared" ref="C184:X184" si="86">+C185</f>
        <v>0</v>
      </c>
      <c r="D184" s="582">
        <f t="shared" si="86"/>
        <v>0</v>
      </c>
      <c r="E184" s="583">
        <f t="shared" si="86"/>
        <v>0</v>
      </c>
      <c r="F184" s="582">
        <f t="shared" si="86"/>
        <v>0</v>
      </c>
      <c r="G184" s="583">
        <f t="shared" si="86"/>
        <v>0</v>
      </c>
      <c r="H184" s="582">
        <f t="shared" si="86"/>
        <v>0</v>
      </c>
      <c r="I184" s="583">
        <f t="shared" si="86"/>
        <v>0</v>
      </c>
      <c r="J184" s="582">
        <f t="shared" si="86"/>
        <v>0</v>
      </c>
      <c r="K184" s="583">
        <f t="shared" si="86"/>
        <v>0</v>
      </c>
      <c r="L184" s="582">
        <f t="shared" si="86"/>
        <v>0</v>
      </c>
      <c r="M184" s="583">
        <f t="shared" si="86"/>
        <v>0</v>
      </c>
      <c r="N184" s="318">
        <f t="shared" si="79"/>
        <v>0</v>
      </c>
      <c r="O184" s="460">
        <f t="shared" si="79"/>
        <v>0</v>
      </c>
      <c r="P184" s="582">
        <f t="shared" si="86"/>
        <v>0</v>
      </c>
      <c r="Q184" s="583">
        <f t="shared" si="86"/>
        <v>0</v>
      </c>
      <c r="R184" s="318">
        <f t="shared" si="73"/>
        <v>0</v>
      </c>
      <c r="S184" s="460">
        <f t="shared" si="73"/>
        <v>0</v>
      </c>
      <c r="T184" s="460">
        <f t="shared" si="74"/>
        <v>0</v>
      </c>
      <c r="U184" s="326" t="e">
        <f t="shared" si="71"/>
        <v>#DIV/0!</v>
      </c>
      <c r="V184" s="584">
        <f t="shared" si="86"/>
        <v>0</v>
      </c>
      <c r="W184" s="584">
        <f t="shared" si="86"/>
        <v>0</v>
      </c>
      <c r="X184" s="584">
        <f t="shared" si="86"/>
        <v>0</v>
      </c>
      <c r="Y184" s="335"/>
    </row>
    <row r="185" spans="1:25" hidden="1">
      <c r="A185" s="517" t="s">
        <v>808</v>
      </c>
      <c r="B185" s="311"/>
      <c r="C185" s="490"/>
      <c r="D185" s="311"/>
      <c r="E185" s="490"/>
      <c r="F185" s="311"/>
      <c r="G185" s="490"/>
      <c r="H185" s="311"/>
      <c r="I185" s="490"/>
      <c r="J185" s="311"/>
      <c r="K185" s="490"/>
      <c r="L185" s="311"/>
      <c r="M185" s="490"/>
      <c r="N185" s="318">
        <f t="shared" si="79"/>
        <v>0</v>
      </c>
      <c r="O185" s="460">
        <f t="shared" si="79"/>
        <v>0</v>
      </c>
      <c r="P185" s="311"/>
      <c r="Q185" s="490"/>
      <c r="R185" s="318">
        <f t="shared" si="73"/>
        <v>0</v>
      </c>
      <c r="S185" s="460">
        <f t="shared" si="73"/>
        <v>0</v>
      </c>
      <c r="T185" s="460">
        <f t="shared" si="74"/>
        <v>0</v>
      </c>
      <c r="U185" s="326" t="e">
        <f t="shared" si="71"/>
        <v>#DIV/0!</v>
      </c>
      <c r="V185" s="585"/>
      <c r="W185" s="585"/>
      <c r="X185" s="585"/>
      <c r="Y185" s="335"/>
    </row>
    <row r="186" spans="1:25" hidden="1">
      <c r="A186" s="516" t="s">
        <v>809</v>
      </c>
      <c r="B186" s="311"/>
      <c r="C186" s="490"/>
      <c r="D186" s="311"/>
      <c r="E186" s="490"/>
      <c r="F186" s="311"/>
      <c r="G186" s="490"/>
      <c r="H186" s="311"/>
      <c r="I186" s="490"/>
      <c r="J186" s="311"/>
      <c r="K186" s="490"/>
      <c r="L186" s="311"/>
      <c r="M186" s="490"/>
      <c r="N186" s="318">
        <f t="shared" si="79"/>
        <v>0</v>
      </c>
      <c r="O186" s="460">
        <f t="shared" si="79"/>
        <v>0</v>
      </c>
      <c r="P186" s="311"/>
      <c r="Q186" s="490"/>
      <c r="R186" s="318">
        <f t="shared" si="73"/>
        <v>0</v>
      </c>
      <c r="S186" s="460">
        <f t="shared" si="73"/>
        <v>0</v>
      </c>
      <c r="T186" s="460">
        <f t="shared" si="74"/>
        <v>0</v>
      </c>
      <c r="U186" s="326" t="e">
        <f t="shared" si="71"/>
        <v>#DIV/0!</v>
      </c>
      <c r="V186" s="585"/>
      <c r="W186" s="585"/>
      <c r="X186" s="585"/>
      <c r="Y186" s="335"/>
    </row>
    <row r="187" spans="1:25" ht="21.75" hidden="1" customHeight="1">
      <c r="A187" s="577" t="s">
        <v>116</v>
      </c>
      <c r="B187" s="552">
        <f>+B188+B189+B190</f>
        <v>0</v>
      </c>
      <c r="C187" s="553">
        <f t="shared" ref="C187:X187" si="87">+C188+C189+C190</f>
        <v>0</v>
      </c>
      <c r="D187" s="552">
        <f t="shared" si="87"/>
        <v>0</v>
      </c>
      <c r="E187" s="553">
        <f t="shared" si="87"/>
        <v>0</v>
      </c>
      <c r="F187" s="552">
        <f t="shared" si="87"/>
        <v>0</v>
      </c>
      <c r="G187" s="553">
        <f t="shared" si="87"/>
        <v>0</v>
      </c>
      <c r="H187" s="552">
        <f t="shared" si="87"/>
        <v>0</v>
      </c>
      <c r="I187" s="553">
        <f t="shared" si="87"/>
        <v>0</v>
      </c>
      <c r="J187" s="552">
        <f t="shared" si="87"/>
        <v>0</v>
      </c>
      <c r="K187" s="553">
        <f t="shared" si="87"/>
        <v>0</v>
      </c>
      <c r="L187" s="552">
        <f t="shared" si="87"/>
        <v>0</v>
      </c>
      <c r="M187" s="553">
        <f t="shared" si="87"/>
        <v>0</v>
      </c>
      <c r="N187" s="353">
        <f t="shared" si="79"/>
        <v>0</v>
      </c>
      <c r="O187" s="474">
        <f t="shared" si="79"/>
        <v>0</v>
      </c>
      <c r="P187" s="552">
        <f t="shared" si="87"/>
        <v>0</v>
      </c>
      <c r="Q187" s="553">
        <f t="shared" si="87"/>
        <v>0</v>
      </c>
      <c r="R187" s="353">
        <f t="shared" si="73"/>
        <v>0</v>
      </c>
      <c r="S187" s="474">
        <f t="shared" si="73"/>
        <v>0</v>
      </c>
      <c r="T187" s="474">
        <f t="shared" si="74"/>
        <v>0</v>
      </c>
      <c r="U187" s="354" t="e">
        <f t="shared" si="71"/>
        <v>#DIV/0!</v>
      </c>
      <c r="V187" s="586">
        <f t="shared" si="87"/>
        <v>0</v>
      </c>
      <c r="W187" s="586">
        <f t="shared" si="87"/>
        <v>0</v>
      </c>
      <c r="X187" s="586">
        <f t="shared" si="87"/>
        <v>0</v>
      </c>
      <c r="Y187" s="587"/>
    </row>
    <row r="188" spans="1:25" ht="21.75" hidden="1" customHeight="1">
      <c r="A188" s="462" t="s">
        <v>785</v>
      </c>
      <c r="B188" s="308"/>
      <c r="C188" s="459"/>
      <c r="D188" s="308"/>
      <c r="E188" s="459"/>
      <c r="F188" s="308"/>
      <c r="G188" s="459"/>
      <c r="H188" s="308"/>
      <c r="I188" s="459"/>
      <c r="J188" s="308"/>
      <c r="K188" s="459"/>
      <c r="L188" s="308"/>
      <c r="M188" s="459"/>
      <c r="N188" s="318">
        <f t="shared" si="79"/>
        <v>0</v>
      </c>
      <c r="O188" s="460">
        <f t="shared" si="79"/>
        <v>0</v>
      </c>
      <c r="P188" s="308"/>
      <c r="Q188" s="459"/>
      <c r="R188" s="318">
        <f t="shared" si="73"/>
        <v>0</v>
      </c>
      <c r="S188" s="460">
        <f t="shared" si="73"/>
        <v>0</v>
      </c>
      <c r="T188" s="460">
        <f t="shared" si="74"/>
        <v>0</v>
      </c>
      <c r="U188" s="326" t="e">
        <f t="shared" si="71"/>
        <v>#DIV/0!</v>
      </c>
      <c r="V188" s="522"/>
      <c r="W188" s="522"/>
      <c r="X188" s="522"/>
      <c r="Y188" s="336"/>
    </row>
    <row r="189" spans="1:25" ht="21.75" hidden="1" customHeight="1">
      <c r="A189" s="462" t="s">
        <v>810</v>
      </c>
      <c r="B189" s="308"/>
      <c r="C189" s="459"/>
      <c r="D189" s="308"/>
      <c r="E189" s="459"/>
      <c r="F189" s="308"/>
      <c r="G189" s="459"/>
      <c r="H189" s="308"/>
      <c r="I189" s="459"/>
      <c r="J189" s="308"/>
      <c r="K189" s="459"/>
      <c r="L189" s="308"/>
      <c r="M189" s="459"/>
      <c r="N189" s="318">
        <f t="shared" si="79"/>
        <v>0</v>
      </c>
      <c r="O189" s="460">
        <f t="shared" si="79"/>
        <v>0</v>
      </c>
      <c r="P189" s="308"/>
      <c r="Q189" s="459"/>
      <c r="R189" s="318">
        <f t="shared" si="73"/>
        <v>0</v>
      </c>
      <c r="S189" s="460">
        <f t="shared" si="73"/>
        <v>0</v>
      </c>
      <c r="T189" s="460">
        <f t="shared" si="74"/>
        <v>0</v>
      </c>
      <c r="U189" s="326" t="e">
        <f t="shared" si="71"/>
        <v>#DIV/0!</v>
      </c>
      <c r="V189" s="522"/>
      <c r="W189" s="522"/>
      <c r="X189" s="522"/>
      <c r="Y189" s="336"/>
    </row>
    <row r="190" spans="1:25" ht="25.5" hidden="1" customHeight="1">
      <c r="A190" s="49" t="s">
        <v>811</v>
      </c>
      <c r="B190" s="310"/>
      <c r="C190" s="476"/>
      <c r="D190" s="310"/>
      <c r="E190" s="476"/>
      <c r="F190" s="310"/>
      <c r="G190" s="476"/>
      <c r="H190" s="310"/>
      <c r="I190" s="476"/>
      <c r="J190" s="310"/>
      <c r="K190" s="476"/>
      <c r="L190" s="310"/>
      <c r="M190" s="476"/>
      <c r="N190" s="362">
        <f t="shared" si="79"/>
        <v>0</v>
      </c>
      <c r="O190" s="477">
        <f t="shared" si="79"/>
        <v>0</v>
      </c>
      <c r="P190" s="310"/>
      <c r="Q190" s="476"/>
      <c r="R190" s="362">
        <f t="shared" si="73"/>
        <v>0</v>
      </c>
      <c r="S190" s="477">
        <f t="shared" si="73"/>
        <v>0</v>
      </c>
      <c r="T190" s="477">
        <f t="shared" si="74"/>
        <v>0</v>
      </c>
      <c r="U190" s="363" t="e">
        <f t="shared" si="71"/>
        <v>#DIV/0!</v>
      </c>
      <c r="V190" s="588"/>
      <c r="W190" s="588"/>
      <c r="X190" s="588"/>
      <c r="Y190" s="338"/>
    </row>
    <row r="191" spans="1:25" hidden="1">
      <c r="B191" s="19"/>
      <c r="C191" s="418"/>
      <c r="D191" s="19"/>
      <c r="E191" s="24"/>
      <c r="F191" s="19"/>
      <c r="G191" s="24"/>
      <c r="H191" s="19"/>
      <c r="I191" s="24"/>
      <c r="J191" s="19"/>
      <c r="K191" s="24"/>
      <c r="L191" s="19"/>
      <c r="M191" s="24"/>
      <c r="N191" s="19"/>
      <c r="O191" s="24"/>
      <c r="P191" s="19"/>
      <c r="Q191" s="24"/>
      <c r="R191" s="19"/>
      <c r="S191" s="24"/>
    </row>
    <row r="192" spans="1:25" hidden="1">
      <c r="A192" s="24" t="s">
        <v>812</v>
      </c>
      <c r="B192" s="19"/>
      <c r="C192" s="418"/>
      <c r="D192" s="19"/>
      <c r="E192" s="24"/>
      <c r="F192" s="19"/>
      <c r="G192" s="24"/>
      <c r="H192" s="19"/>
      <c r="I192" s="24"/>
      <c r="J192" s="19"/>
      <c r="K192" s="24"/>
      <c r="L192" s="19"/>
      <c r="M192" s="24"/>
      <c r="N192" s="19"/>
      <c r="O192" s="24"/>
      <c r="P192" s="19"/>
      <c r="Q192" s="24"/>
      <c r="R192" s="19"/>
      <c r="S192" s="24"/>
    </row>
    <row r="193" spans="1:25" hidden="1">
      <c r="B193" s="19"/>
      <c r="C193" s="418"/>
      <c r="D193" s="19"/>
      <c r="E193" s="24"/>
      <c r="F193" s="19"/>
      <c r="G193" s="24"/>
      <c r="H193" s="19"/>
      <c r="I193" s="24"/>
      <c r="J193" s="19"/>
      <c r="K193" s="24"/>
      <c r="L193" s="19"/>
      <c r="M193" s="24"/>
      <c r="N193" s="19"/>
      <c r="O193" s="24"/>
      <c r="P193" s="19"/>
      <c r="Q193" s="24"/>
      <c r="R193" s="19"/>
      <c r="S193" s="24"/>
    </row>
    <row r="194" spans="1:25" ht="136.9" customHeight="1">
      <c r="A194" s="1222" t="s">
        <v>732</v>
      </c>
      <c r="B194" s="1222"/>
      <c r="C194" s="1222"/>
      <c r="D194" s="1222"/>
      <c r="E194" s="1222"/>
      <c r="F194" s="1222"/>
      <c r="G194" s="1222"/>
      <c r="H194" s="1222"/>
      <c r="I194" s="1222"/>
      <c r="J194" s="1222"/>
      <c r="K194" s="1222"/>
      <c r="L194" s="1222"/>
      <c r="M194" s="1222"/>
      <c r="N194" s="1222"/>
      <c r="O194" s="1222"/>
      <c r="P194" s="1222"/>
      <c r="Q194" s="1222"/>
      <c r="R194" s="1222"/>
      <c r="S194" s="1222"/>
      <c r="T194" s="1222"/>
      <c r="U194" s="1222"/>
      <c r="V194" s="1222"/>
      <c r="W194" s="1222"/>
      <c r="X194" s="1222"/>
      <c r="Y194" s="1222"/>
    </row>
  </sheetData>
  <mergeCells count="29">
    <mergeCell ref="T8:U10"/>
    <mergeCell ref="L9:M10"/>
    <mergeCell ref="N9:O9"/>
    <mergeCell ref="A1:Y1"/>
    <mergeCell ref="A2:Y3"/>
    <mergeCell ref="S4:Y4"/>
    <mergeCell ref="S5:Y5"/>
    <mergeCell ref="A6:S6"/>
    <mergeCell ref="A7:A12"/>
    <mergeCell ref="B7:E7"/>
    <mergeCell ref="F7:I7"/>
    <mergeCell ref="J7:U7"/>
    <mergeCell ref="V7:X7"/>
    <mergeCell ref="A194:Y194"/>
    <mergeCell ref="P9:Q9"/>
    <mergeCell ref="R9:S9"/>
    <mergeCell ref="V9:V10"/>
    <mergeCell ref="W9:W10"/>
    <mergeCell ref="X9:X10"/>
    <mergeCell ref="N10:O10"/>
    <mergeCell ref="P10:Q10"/>
    <mergeCell ref="R10:S10"/>
    <mergeCell ref="Y7:Y12"/>
    <mergeCell ref="B8:C10"/>
    <mergeCell ref="D8:E10"/>
    <mergeCell ref="F8:G10"/>
    <mergeCell ref="H8:I10"/>
    <mergeCell ref="J8:K10"/>
    <mergeCell ref="L8:S8"/>
  </mergeCells>
  <printOptions horizontalCentered="1"/>
  <pageMargins left="0.1181091426071741" right="0" top="0.43306977252843393" bottom="0.74803040244969377" header="0.23622047244094488" footer="0"/>
  <pageSetup paperSize="9" scale="48" fitToHeight="0" orientation="landscape" r:id="rId1"/>
  <headerFooter>
    <oddHeader>&amp;Rแบบฟอร์ม ง001 (รายละเอียด)
หน้า &amp;P/&amp;N</oddHeader>
  </headerFooter>
  <rowBreaks count="4" manualBreakCount="4">
    <brk id="38" max="24" man="1"/>
    <brk id="61" max="24" man="1"/>
    <brk id="81" max="24" man="1"/>
    <brk id="157" max="2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9"/>
  <sheetViews>
    <sheetView topLeftCell="A10" zoomScale="80" zoomScaleNormal="80" zoomScaleSheetLayoutView="80" workbookViewId="0">
      <selection activeCell="G20" sqref="G20"/>
    </sheetView>
  </sheetViews>
  <sheetFormatPr defaultRowHeight="21"/>
  <cols>
    <col min="1" max="1" width="40.7109375" style="24" customWidth="1"/>
    <col min="2" max="2" width="7.42578125" style="251" bestFit="1" customWidth="1"/>
    <col min="3" max="3" width="20.42578125" style="45" bestFit="1" customWidth="1"/>
    <col min="4" max="4" width="7.42578125" style="251" bestFit="1" customWidth="1"/>
    <col min="5" max="5" width="20.42578125" style="45" bestFit="1" customWidth="1"/>
    <col min="6" max="6" width="7.42578125" style="251" bestFit="1" customWidth="1"/>
    <col min="7" max="7" width="20.42578125" style="45" bestFit="1" customWidth="1"/>
    <col min="8" max="8" width="7.42578125" style="251" bestFit="1" customWidth="1"/>
    <col min="9" max="9" width="20.42578125" style="45" bestFit="1" customWidth="1"/>
    <col min="10" max="10" width="17.140625" style="24" customWidth="1"/>
    <col min="11" max="11" width="18.28515625" style="306" customWidth="1"/>
    <col min="12" max="12" width="33" style="24" customWidth="1"/>
    <col min="13" max="254" width="9" style="24"/>
    <col min="255" max="255" width="45.85546875" style="24" customWidth="1"/>
    <col min="256" max="263" width="10.5703125" style="24" customWidth="1"/>
    <col min="264" max="264" width="9.7109375" style="24" customWidth="1"/>
    <col min="265" max="265" width="8.42578125" style="24" bestFit="1" customWidth="1"/>
    <col min="266" max="266" width="9.140625" style="24" bestFit="1" customWidth="1"/>
    <col min="267" max="267" width="10.7109375" style="24" customWidth="1"/>
    <col min="268" max="268" width="31.7109375" style="24" customWidth="1"/>
    <col min="269" max="510" width="9" style="24"/>
    <col min="511" max="511" width="45.85546875" style="24" customWidth="1"/>
    <col min="512" max="519" width="10.5703125" style="24" customWidth="1"/>
    <col min="520" max="520" width="9.7109375" style="24" customWidth="1"/>
    <col min="521" max="521" width="8.42578125" style="24" bestFit="1" customWidth="1"/>
    <col min="522" max="522" width="9.140625" style="24" bestFit="1" customWidth="1"/>
    <col min="523" max="523" width="10.7109375" style="24" customWidth="1"/>
    <col min="524" max="524" width="31.7109375" style="24" customWidth="1"/>
    <col min="525" max="766" width="9" style="24"/>
    <col min="767" max="767" width="45.85546875" style="24" customWidth="1"/>
    <col min="768" max="775" width="10.5703125" style="24" customWidth="1"/>
    <col min="776" max="776" width="9.7109375" style="24" customWidth="1"/>
    <col min="777" max="777" width="8.42578125" style="24" bestFit="1" customWidth="1"/>
    <col min="778" max="778" width="9.140625" style="24" bestFit="1" customWidth="1"/>
    <col min="779" max="779" width="10.7109375" style="24" customWidth="1"/>
    <col min="780" max="780" width="31.7109375" style="24" customWidth="1"/>
    <col min="781" max="1022" width="9" style="24"/>
    <col min="1023" max="1023" width="45.85546875" style="24" customWidth="1"/>
    <col min="1024" max="1031" width="10.5703125" style="24" customWidth="1"/>
    <col min="1032" max="1032" width="9.7109375" style="24" customWidth="1"/>
    <col min="1033" max="1033" width="8.42578125" style="24" bestFit="1" customWidth="1"/>
    <col min="1034" max="1034" width="9.140625" style="24" bestFit="1" customWidth="1"/>
    <col min="1035" max="1035" width="10.7109375" style="24" customWidth="1"/>
    <col min="1036" max="1036" width="31.7109375" style="24" customWidth="1"/>
    <col min="1037" max="1278" width="9" style="24"/>
    <col min="1279" max="1279" width="45.85546875" style="24" customWidth="1"/>
    <col min="1280" max="1287" width="10.5703125" style="24" customWidth="1"/>
    <col min="1288" max="1288" width="9.7109375" style="24" customWidth="1"/>
    <col min="1289" max="1289" width="8.42578125" style="24" bestFit="1" customWidth="1"/>
    <col min="1290" max="1290" width="9.140625" style="24" bestFit="1" customWidth="1"/>
    <col min="1291" max="1291" width="10.7109375" style="24" customWidth="1"/>
    <col min="1292" max="1292" width="31.7109375" style="24" customWidth="1"/>
    <col min="1293" max="1534" width="9" style="24"/>
    <col min="1535" max="1535" width="45.85546875" style="24" customWidth="1"/>
    <col min="1536" max="1543" width="10.5703125" style="24" customWidth="1"/>
    <col min="1544" max="1544" width="9.7109375" style="24" customWidth="1"/>
    <col min="1545" max="1545" width="8.42578125" style="24" bestFit="1" customWidth="1"/>
    <col min="1546" max="1546" width="9.140625" style="24" bestFit="1" customWidth="1"/>
    <col min="1547" max="1547" width="10.7109375" style="24" customWidth="1"/>
    <col min="1548" max="1548" width="31.7109375" style="24" customWidth="1"/>
    <col min="1549" max="1790" width="9" style="24"/>
    <col min="1791" max="1791" width="45.85546875" style="24" customWidth="1"/>
    <col min="1792" max="1799" width="10.5703125" style="24" customWidth="1"/>
    <col min="1800" max="1800" width="9.7109375" style="24" customWidth="1"/>
    <col min="1801" max="1801" width="8.42578125" style="24" bestFit="1" customWidth="1"/>
    <col min="1802" max="1802" width="9.140625" style="24" bestFit="1" customWidth="1"/>
    <col min="1803" max="1803" width="10.7109375" style="24" customWidth="1"/>
    <col min="1804" max="1804" width="31.7109375" style="24" customWidth="1"/>
    <col min="1805" max="2046" width="9" style="24"/>
    <col min="2047" max="2047" width="45.85546875" style="24" customWidth="1"/>
    <col min="2048" max="2055" width="10.5703125" style="24" customWidth="1"/>
    <col min="2056" max="2056" width="9.7109375" style="24" customWidth="1"/>
    <col min="2057" max="2057" width="8.42578125" style="24" bestFit="1" customWidth="1"/>
    <col min="2058" max="2058" width="9.140625" style="24" bestFit="1" customWidth="1"/>
    <col min="2059" max="2059" width="10.7109375" style="24" customWidth="1"/>
    <col min="2060" max="2060" width="31.7109375" style="24" customWidth="1"/>
    <col min="2061" max="2302" width="9" style="24"/>
    <col min="2303" max="2303" width="45.85546875" style="24" customWidth="1"/>
    <col min="2304" max="2311" width="10.5703125" style="24" customWidth="1"/>
    <col min="2312" max="2312" width="9.7109375" style="24" customWidth="1"/>
    <col min="2313" max="2313" width="8.42578125" style="24" bestFit="1" customWidth="1"/>
    <col min="2314" max="2314" width="9.140625" style="24" bestFit="1" customWidth="1"/>
    <col min="2315" max="2315" width="10.7109375" style="24" customWidth="1"/>
    <col min="2316" max="2316" width="31.7109375" style="24" customWidth="1"/>
    <col min="2317" max="2558" width="9" style="24"/>
    <col min="2559" max="2559" width="45.85546875" style="24" customWidth="1"/>
    <col min="2560" max="2567" width="10.5703125" style="24" customWidth="1"/>
    <col min="2568" max="2568" width="9.7109375" style="24" customWidth="1"/>
    <col min="2569" max="2569" width="8.42578125" style="24" bestFit="1" customWidth="1"/>
    <col min="2570" max="2570" width="9.140625" style="24" bestFit="1" customWidth="1"/>
    <col min="2571" max="2571" width="10.7109375" style="24" customWidth="1"/>
    <col min="2572" max="2572" width="31.7109375" style="24" customWidth="1"/>
    <col min="2573" max="2814" width="9" style="24"/>
    <col min="2815" max="2815" width="45.85546875" style="24" customWidth="1"/>
    <col min="2816" max="2823" width="10.5703125" style="24" customWidth="1"/>
    <col min="2824" max="2824" width="9.7109375" style="24" customWidth="1"/>
    <col min="2825" max="2825" width="8.42578125" style="24" bestFit="1" customWidth="1"/>
    <col min="2826" max="2826" width="9.140625" style="24" bestFit="1" customWidth="1"/>
    <col min="2827" max="2827" width="10.7109375" style="24" customWidth="1"/>
    <col min="2828" max="2828" width="31.7109375" style="24" customWidth="1"/>
    <col min="2829" max="3070" width="9" style="24"/>
    <col min="3071" max="3071" width="45.85546875" style="24" customWidth="1"/>
    <col min="3072" max="3079" width="10.5703125" style="24" customWidth="1"/>
    <col min="3080" max="3080" width="9.7109375" style="24" customWidth="1"/>
    <col min="3081" max="3081" width="8.42578125" style="24" bestFit="1" customWidth="1"/>
    <col min="3082" max="3082" width="9.140625" style="24" bestFit="1" customWidth="1"/>
    <col min="3083" max="3083" width="10.7109375" style="24" customWidth="1"/>
    <col min="3084" max="3084" width="31.7109375" style="24" customWidth="1"/>
    <col min="3085" max="3326" width="9" style="24"/>
    <col min="3327" max="3327" width="45.85546875" style="24" customWidth="1"/>
    <col min="3328" max="3335" width="10.5703125" style="24" customWidth="1"/>
    <col min="3336" max="3336" width="9.7109375" style="24" customWidth="1"/>
    <col min="3337" max="3337" width="8.42578125" style="24" bestFit="1" customWidth="1"/>
    <col min="3338" max="3338" width="9.140625" style="24" bestFit="1" customWidth="1"/>
    <col min="3339" max="3339" width="10.7109375" style="24" customWidth="1"/>
    <col min="3340" max="3340" width="31.7109375" style="24" customWidth="1"/>
    <col min="3341" max="3582" width="9" style="24"/>
    <col min="3583" max="3583" width="45.85546875" style="24" customWidth="1"/>
    <col min="3584" max="3591" width="10.5703125" style="24" customWidth="1"/>
    <col min="3592" max="3592" width="9.7109375" style="24" customWidth="1"/>
    <col min="3593" max="3593" width="8.42578125" style="24" bestFit="1" customWidth="1"/>
    <col min="3594" max="3594" width="9.140625" style="24" bestFit="1" customWidth="1"/>
    <col min="3595" max="3595" width="10.7109375" style="24" customWidth="1"/>
    <col min="3596" max="3596" width="31.7109375" style="24" customWidth="1"/>
    <col min="3597" max="3838" width="9" style="24"/>
    <col min="3839" max="3839" width="45.85546875" style="24" customWidth="1"/>
    <col min="3840" max="3847" width="10.5703125" style="24" customWidth="1"/>
    <col min="3848" max="3848" width="9.7109375" style="24" customWidth="1"/>
    <col min="3849" max="3849" width="8.42578125" style="24" bestFit="1" customWidth="1"/>
    <col min="3850" max="3850" width="9.140625" style="24" bestFit="1" customWidth="1"/>
    <col min="3851" max="3851" width="10.7109375" style="24" customWidth="1"/>
    <col min="3852" max="3852" width="31.7109375" style="24" customWidth="1"/>
    <col min="3853" max="4094" width="9" style="24"/>
    <col min="4095" max="4095" width="45.85546875" style="24" customWidth="1"/>
    <col min="4096" max="4103" width="10.5703125" style="24" customWidth="1"/>
    <col min="4104" max="4104" width="9.7109375" style="24" customWidth="1"/>
    <col min="4105" max="4105" width="8.42578125" style="24" bestFit="1" customWidth="1"/>
    <col min="4106" max="4106" width="9.140625" style="24" bestFit="1" customWidth="1"/>
    <col min="4107" max="4107" width="10.7109375" style="24" customWidth="1"/>
    <col min="4108" max="4108" width="31.7109375" style="24" customWidth="1"/>
    <col min="4109" max="4350" width="9" style="24"/>
    <col min="4351" max="4351" width="45.85546875" style="24" customWidth="1"/>
    <col min="4352" max="4359" width="10.5703125" style="24" customWidth="1"/>
    <col min="4360" max="4360" width="9.7109375" style="24" customWidth="1"/>
    <col min="4361" max="4361" width="8.42578125" style="24" bestFit="1" customWidth="1"/>
    <col min="4362" max="4362" width="9.140625" style="24" bestFit="1" customWidth="1"/>
    <col min="4363" max="4363" width="10.7109375" style="24" customWidth="1"/>
    <col min="4364" max="4364" width="31.7109375" style="24" customWidth="1"/>
    <col min="4365" max="4606" width="9" style="24"/>
    <col min="4607" max="4607" width="45.85546875" style="24" customWidth="1"/>
    <col min="4608" max="4615" width="10.5703125" style="24" customWidth="1"/>
    <col min="4616" max="4616" width="9.7109375" style="24" customWidth="1"/>
    <col min="4617" max="4617" width="8.42578125" style="24" bestFit="1" customWidth="1"/>
    <col min="4618" max="4618" width="9.140625" style="24" bestFit="1" customWidth="1"/>
    <col min="4619" max="4619" width="10.7109375" style="24" customWidth="1"/>
    <col min="4620" max="4620" width="31.7109375" style="24" customWidth="1"/>
    <col min="4621" max="4862" width="9" style="24"/>
    <col min="4863" max="4863" width="45.85546875" style="24" customWidth="1"/>
    <col min="4864" max="4871" width="10.5703125" style="24" customWidth="1"/>
    <col min="4872" max="4872" width="9.7109375" style="24" customWidth="1"/>
    <col min="4873" max="4873" width="8.42578125" style="24" bestFit="1" customWidth="1"/>
    <col min="4874" max="4874" width="9.140625" style="24" bestFit="1" customWidth="1"/>
    <col min="4875" max="4875" width="10.7109375" style="24" customWidth="1"/>
    <col min="4876" max="4876" width="31.7109375" style="24" customWidth="1"/>
    <col min="4877" max="5118" width="9" style="24"/>
    <col min="5119" max="5119" width="45.85546875" style="24" customWidth="1"/>
    <col min="5120" max="5127" width="10.5703125" style="24" customWidth="1"/>
    <col min="5128" max="5128" width="9.7109375" style="24" customWidth="1"/>
    <col min="5129" max="5129" width="8.42578125" style="24" bestFit="1" customWidth="1"/>
    <col min="5130" max="5130" width="9.140625" style="24" bestFit="1" customWidth="1"/>
    <col min="5131" max="5131" width="10.7109375" style="24" customWidth="1"/>
    <col min="5132" max="5132" width="31.7109375" style="24" customWidth="1"/>
    <col min="5133" max="5374" width="9" style="24"/>
    <col min="5375" max="5375" width="45.85546875" style="24" customWidth="1"/>
    <col min="5376" max="5383" width="10.5703125" style="24" customWidth="1"/>
    <col min="5384" max="5384" width="9.7109375" style="24" customWidth="1"/>
    <col min="5385" max="5385" width="8.42578125" style="24" bestFit="1" customWidth="1"/>
    <col min="5386" max="5386" width="9.140625" style="24" bestFit="1" customWidth="1"/>
    <col min="5387" max="5387" width="10.7109375" style="24" customWidth="1"/>
    <col min="5388" max="5388" width="31.7109375" style="24" customWidth="1"/>
    <col min="5389" max="5630" width="9" style="24"/>
    <col min="5631" max="5631" width="45.85546875" style="24" customWidth="1"/>
    <col min="5632" max="5639" width="10.5703125" style="24" customWidth="1"/>
    <col min="5640" max="5640" width="9.7109375" style="24" customWidth="1"/>
    <col min="5641" max="5641" width="8.42578125" style="24" bestFit="1" customWidth="1"/>
    <col min="5642" max="5642" width="9.140625" style="24" bestFit="1" customWidth="1"/>
    <col min="5643" max="5643" width="10.7109375" style="24" customWidth="1"/>
    <col min="5644" max="5644" width="31.7109375" style="24" customWidth="1"/>
    <col min="5645" max="5886" width="9" style="24"/>
    <col min="5887" max="5887" width="45.85546875" style="24" customWidth="1"/>
    <col min="5888" max="5895" width="10.5703125" style="24" customWidth="1"/>
    <col min="5896" max="5896" width="9.7109375" style="24" customWidth="1"/>
    <col min="5897" max="5897" width="8.42578125" style="24" bestFit="1" customWidth="1"/>
    <col min="5898" max="5898" width="9.140625" style="24" bestFit="1" customWidth="1"/>
    <col min="5899" max="5899" width="10.7109375" style="24" customWidth="1"/>
    <col min="5900" max="5900" width="31.7109375" style="24" customWidth="1"/>
    <col min="5901" max="6142" width="9" style="24"/>
    <col min="6143" max="6143" width="45.85546875" style="24" customWidth="1"/>
    <col min="6144" max="6151" width="10.5703125" style="24" customWidth="1"/>
    <col min="6152" max="6152" width="9.7109375" style="24" customWidth="1"/>
    <col min="6153" max="6153" width="8.42578125" style="24" bestFit="1" customWidth="1"/>
    <col min="6154" max="6154" width="9.140625" style="24" bestFit="1" customWidth="1"/>
    <col min="6155" max="6155" width="10.7109375" style="24" customWidth="1"/>
    <col min="6156" max="6156" width="31.7109375" style="24" customWidth="1"/>
    <col min="6157" max="6398" width="9" style="24"/>
    <col min="6399" max="6399" width="45.85546875" style="24" customWidth="1"/>
    <col min="6400" max="6407" width="10.5703125" style="24" customWidth="1"/>
    <col min="6408" max="6408" width="9.7109375" style="24" customWidth="1"/>
    <col min="6409" max="6409" width="8.42578125" style="24" bestFit="1" customWidth="1"/>
    <col min="6410" max="6410" width="9.140625" style="24" bestFit="1" customWidth="1"/>
    <col min="6411" max="6411" width="10.7109375" style="24" customWidth="1"/>
    <col min="6412" max="6412" width="31.7109375" style="24" customWidth="1"/>
    <col min="6413" max="6654" width="9" style="24"/>
    <col min="6655" max="6655" width="45.85546875" style="24" customWidth="1"/>
    <col min="6656" max="6663" width="10.5703125" style="24" customWidth="1"/>
    <col min="6664" max="6664" width="9.7109375" style="24" customWidth="1"/>
    <col min="6665" max="6665" width="8.42578125" style="24" bestFit="1" customWidth="1"/>
    <col min="6666" max="6666" width="9.140625" style="24" bestFit="1" customWidth="1"/>
    <col min="6667" max="6667" width="10.7109375" style="24" customWidth="1"/>
    <col min="6668" max="6668" width="31.7109375" style="24" customWidth="1"/>
    <col min="6669" max="6910" width="9" style="24"/>
    <col min="6911" max="6911" width="45.85546875" style="24" customWidth="1"/>
    <col min="6912" max="6919" width="10.5703125" style="24" customWidth="1"/>
    <col min="6920" max="6920" width="9.7109375" style="24" customWidth="1"/>
    <col min="6921" max="6921" width="8.42578125" style="24" bestFit="1" customWidth="1"/>
    <col min="6922" max="6922" width="9.140625" style="24" bestFit="1" customWidth="1"/>
    <col min="6923" max="6923" width="10.7109375" style="24" customWidth="1"/>
    <col min="6924" max="6924" width="31.7109375" style="24" customWidth="1"/>
    <col min="6925" max="7166" width="9" style="24"/>
    <col min="7167" max="7167" width="45.85546875" style="24" customWidth="1"/>
    <col min="7168" max="7175" width="10.5703125" style="24" customWidth="1"/>
    <col min="7176" max="7176" width="9.7109375" style="24" customWidth="1"/>
    <col min="7177" max="7177" width="8.42578125" style="24" bestFit="1" customWidth="1"/>
    <col min="7178" max="7178" width="9.140625" style="24" bestFit="1" customWidth="1"/>
    <col min="7179" max="7179" width="10.7109375" style="24" customWidth="1"/>
    <col min="7180" max="7180" width="31.7109375" style="24" customWidth="1"/>
    <col min="7181" max="7422" width="9" style="24"/>
    <col min="7423" max="7423" width="45.85546875" style="24" customWidth="1"/>
    <col min="7424" max="7431" width="10.5703125" style="24" customWidth="1"/>
    <col min="7432" max="7432" width="9.7109375" style="24" customWidth="1"/>
    <col min="7433" max="7433" width="8.42578125" style="24" bestFit="1" customWidth="1"/>
    <col min="7434" max="7434" width="9.140625" style="24" bestFit="1" customWidth="1"/>
    <col min="7435" max="7435" width="10.7109375" style="24" customWidth="1"/>
    <col min="7436" max="7436" width="31.7109375" style="24" customWidth="1"/>
    <col min="7437" max="7678" width="9" style="24"/>
    <col min="7679" max="7679" width="45.85546875" style="24" customWidth="1"/>
    <col min="7680" max="7687" width="10.5703125" style="24" customWidth="1"/>
    <col min="7688" max="7688" width="9.7109375" style="24" customWidth="1"/>
    <col min="7689" max="7689" width="8.42578125" style="24" bestFit="1" customWidth="1"/>
    <col min="7690" max="7690" width="9.140625" style="24" bestFit="1" customWidth="1"/>
    <col min="7691" max="7691" width="10.7109375" style="24" customWidth="1"/>
    <col min="7692" max="7692" width="31.7109375" style="24" customWidth="1"/>
    <col min="7693" max="7934" width="9" style="24"/>
    <col min="7935" max="7935" width="45.85546875" style="24" customWidth="1"/>
    <col min="7936" max="7943" width="10.5703125" style="24" customWidth="1"/>
    <col min="7944" max="7944" width="9.7109375" style="24" customWidth="1"/>
    <col min="7945" max="7945" width="8.42578125" style="24" bestFit="1" customWidth="1"/>
    <col min="7946" max="7946" width="9.140625" style="24" bestFit="1" customWidth="1"/>
    <col min="7947" max="7947" width="10.7109375" style="24" customWidth="1"/>
    <col min="7948" max="7948" width="31.7109375" style="24" customWidth="1"/>
    <col min="7949" max="8190" width="9" style="24"/>
    <col min="8191" max="8191" width="45.85546875" style="24" customWidth="1"/>
    <col min="8192" max="8199" width="10.5703125" style="24" customWidth="1"/>
    <col min="8200" max="8200" width="9.7109375" style="24" customWidth="1"/>
    <col min="8201" max="8201" width="8.42578125" style="24" bestFit="1" customWidth="1"/>
    <col min="8202" max="8202" width="9.140625" style="24" bestFit="1" customWidth="1"/>
    <col min="8203" max="8203" width="10.7109375" style="24" customWidth="1"/>
    <col min="8204" max="8204" width="31.7109375" style="24" customWidth="1"/>
    <col min="8205" max="8446" width="9" style="24"/>
    <col min="8447" max="8447" width="45.85546875" style="24" customWidth="1"/>
    <col min="8448" max="8455" width="10.5703125" style="24" customWidth="1"/>
    <col min="8456" max="8456" width="9.7109375" style="24" customWidth="1"/>
    <col min="8457" max="8457" width="8.42578125" style="24" bestFit="1" customWidth="1"/>
    <col min="8458" max="8458" width="9.140625" style="24" bestFit="1" customWidth="1"/>
    <col min="8459" max="8459" width="10.7109375" style="24" customWidth="1"/>
    <col min="8460" max="8460" width="31.7109375" style="24" customWidth="1"/>
    <col min="8461" max="8702" width="9" style="24"/>
    <col min="8703" max="8703" width="45.85546875" style="24" customWidth="1"/>
    <col min="8704" max="8711" width="10.5703125" style="24" customWidth="1"/>
    <col min="8712" max="8712" width="9.7109375" style="24" customWidth="1"/>
    <col min="8713" max="8713" width="8.42578125" style="24" bestFit="1" customWidth="1"/>
    <col min="8714" max="8714" width="9.140625" style="24" bestFit="1" customWidth="1"/>
    <col min="8715" max="8715" width="10.7109375" style="24" customWidth="1"/>
    <col min="8716" max="8716" width="31.7109375" style="24" customWidth="1"/>
    <col min="8717" max="8958" width="9" style="24"/>
    <col min="8959" max="8959" width="45.85546875" style="24" customWidth="1"/>
    <col min="8960" max="8967" width="10.5703125" style="24" customWidth="1"/>
    <col min="8968" max="8968" width="9.7109375" style="24" customWidth="1"/>
    <col min="8969" max="8969" width="8.42578125" style="24" bestFit="1" customWidth="1"/>
    <col min="8970" max="8970" width="9.140625" style="24" bestFit="1" customWidth="1"/>
    <col min="8971" max="8971" width="10.7109375" style="24" customWidth="1"/>
    <col min="8972" max="8972" width="31.7109375" style="24" customWidth="1"/>
    <col min="8973" max="9214" width="9" style="24"/>
    <col min="9215" max="9215" width="45.85546875" style="24" customWidth="1"/>
    <col min="9216" max="9223" width="10.5703125" style="24" customWidth="1"/>
    <col min="9224" max="9224" width="9.7109375" style="24" customWidth="1"/>
    <col min="9225" max="9225" width="8.42578125" style="24" bestFit="1" customWidth="1"/>
    <col min="9226" max="9226" width="9.140625" style="24" bestFit="1" customWidth="1"/>
    <col min="9227" max="9227" width="10.7109375" style="24" customWidth="1"/>
    <col min="9228" max="9228" width="31.7109375" style="24" customWidth="1"/>
    <col min="9229" max="9470" width="9" style="24"/>
    <col min="9471" max="9471" width="45.85546875" style="24" customWidth="1"/>
    <col min="9472" max="9479" width="10.5703125" style="24" customWidth="1"/>
    <col min="9480" max="9480" width="9.7109375" style="24" customWidth="1"/>
    <col min="9481" max="9481" width="8.42578125" style="24" bestFit="1" customWidth="1"/>
    <col min="9482" max="9482" width="9.140625" style="24" bestFit="1" customWidth="1"/>
    <col min="9483" max="9483" width="10.7109375" style="24" customWidth="1"/>
    <col min="9484" max="9484" width="31.7109375" style="24" customWidth="1"/>
    <col min="9485" max="9726" width="9" style="24"/>
    <col min="9727" max="9727" width="45.85546875" style="24" customWidth="1"/>
    <col min="9728" max="9735" width="10.5703125" style="24" customWidth="1"/>
    <col min="9736" max="9736" width="9.7109375" style="24" customWidth="1"/>
    <col min="9737" max="9737" width="8.42578125" style="24" bestFit="1" customWidth="1"/>
    <col min="9738" max="9738" width="9.140625" style="24" bestFit="1" customWidth="1"/>
    <col min="9739" max="9739" width="10.7109375" style="24" customWidth="1"/>
    <col min="9740" max="9740" width="31.7109375" style="24" customWidth="1"/>
    <col min="9741" max="9982" width="9" style="24"/>
    <col min="9983" max="9983" width="45.85546875" style="24" customWidth="1"/>
    <col min="9984" max="9991" width="10.5703125" style="24" customWidth="1"/>
    <col min="9992" max="9992" width="9.7109375" style="24" customWidth="1"/>
    <col min="9993" max="9993" width="8.42578125" style="24" bestFit="1" customWidth="1"/>
    <col min="9994" max="9994" width="9.140625" style="24" bestFit="1" customWidth="1"/>
    <col min="9995" max="9995" width="10.7109375" style="24" customWidth="1"/>
    <col min="9996" max="9996" width="31.7109375" style="24" customWidth="1"/>
    <col min="9997" max="10238" width="9" style="24"/>
    <col min="10239" max="10239" width="45.85546875" style="24" customWidth="1"/>
    <col min="10240" max="10247" width="10.5703125" style="24" customWidth="1"/>
    <col min="10248" max="10248" width="9.7109375" style="24" customWidth="1"/>
    <col min="10249" max="10249" width="8.42578125" style="24" bestFit="1" customWidth="1"/>
    <col min="10250" max="10250" width="9.140625" style="24" bestFit="1" customWidth="1"/>
    <col min="10251" max="10251" width="10.7109375" style="24" customWidth="1"/>
    <col min="10252" max="10252" width="31.7109375" style="24" customWidth="1"/>
    <col min="10253" max="10494" width="9" style="24"/>
    <col min="10495" max="10495" width="45.85546875" style="24" customWidth="1"/>
    <col min="10496" max="10503" width="10.5703125" style="24" customWidth="1"/>
    <col min="10504" max="10504" width="9.7109375" style="24" customWidth="1"/>
    <col min="10505" max="10505" width="8.42578125" style="24" bestFit="1" customWidth="1"/>
    <col min="10506" max="10506" width="9.140625" style="24" bestFit="1" customWidth="1"/>
    <col min="10507" max="10507" width="10.7109375" style="24" customWidth="1"/>
    <col min="10508" max="10508" width="31.7109375" style="24" customWidth="1"/>
    <col min="10509" max="10750" width="9" style="24"/>
    <col min="10751" max="10751" width="45.85546875" style="24" customWidth="1"/>
    <col min="10752" max="10759" width="10.5703125" style="24" customWidth="1"/>
    <col min="10760" max="10760" width="9.7109375" style="24" customWidth="1"/>
    <col min="10761" max="10761" width="8.42578125" style="24" bestFit="1" customWidth="1"/>
    <col min="10762" max="10762" width="9.140625" style="24" bestFit="1" customWidth="1"/>
    <col min="10763" max="10763" width="10.7109375" style="24" customWidth="1"/>
    <col min="10764" max="10764" width="31.7109375" style="24" customWidth="1"/>
    <col min="10765" max="11006" width="9" style="24"/>
    <col min="11007" max="11007" width="45.85546875" style="24" customWidth="1"/>
    <col min="11008" max="11015" width="10.5703125" style="24" customWidth="1"/>
    <col min="11016" max="11016" width="9.7109375" style="24" customWidth="1"/>
    <col min="11017" max="11017" width="8.42578125" style="24" bestFit="1" customWidth="1"/>
    <col min="11018" max="11018" width="9.140625" style="24" bestFit="1" customWidth="1"/>
    <col min="11019" max="11019" width="10.7109375" style="24" customWidth="1"/>
    <col min="11020" max="11020" width="31.7109375" style="24" customWidth="1"/>
    <col min="11021" max="11262" width="9" style="24"/>
    <col min="11263" max="11263" width="45.85546875" style="24" customWidth="1"/>
    <col min="11264" max="11271" width="10.5703125" style="24" customWidth="1"/>
    <col min="11272" max="11272" width="9.7109375" style="24" customWidth="1"/>
    <col min="11273" max="11273" width="8.42578125" style="24" bestFit="1" customWidth="1"/>
    <col min="11274" max="11274" width="9.140625" style="24" bestFit="1" customWidth="1"/>
    <col min="11275" max="11275" width="10.7109375" style="24" customWidth="1"/>
    <col min="11276" max="11276" width="31.7109375" style="24" customWidth="1"/>
    <col min="11277" max="11518" width="9" style="24"/>
    <col min="11519" max="11519" width="45.85546875" style="24" customWidth="1"/>
    <col min="11520" max="11527" width="10.5703125" style="24" customWidth="1"/>
    <col min="11528" max="11528" width="9.7109375" style="24" customWidth="1"/>
    <col min="11529" max="11529" width="8.42578125" style="24" bestFit="1" customWidth="1"/>
    <col min="11530" max="11530" width="9.140625" style="24" bestFit="1" customWidth="1"/>
    <col min="11531" max="11531" width="10.7109375" style="24" customWidth="1"/>
    <col min="11532" max="11532" width="31.7109375" style="24" customWidth="1"/>
    <col min="11533" max="11774" width="9" style="24"/>
    <col min="11775" max="11775" width="45.85546875" style="24" customWidth="1"/>
    <col min="11776" max="11783" width="10.5703125" style="24" customWidth="1"/>
    <col min="11784" max="11784" width="9.7109375" style="24" customWidth="1"/>
    <col min="11785" max="11785" width="8.42578125" style="24" bestFit="1" customWidth="1"/>
    <col min="11786" max="11786" width="9.140625" style="24" bestFit="1" customWidth="1"/>
    <col min="11787" max="11787" width="10.7109375" style="24" customWidth="1"/>
    <col min="11788" max="11788" width="31.7109375" style="24" customWidth="1"/>
    <col min="11789" max="12030" width="9" style="24"/>
    <col min="12031" max="12031" width="45.85546875" style="24" customWidth="1"/>
    <col min="12032" max="12039" width="10.5703125" style="24" customWidth="1"/>
    <col min="12040" max="12040" width="9.7109375" style="24" customWidth="1"/>
    <col min="12041" max="12041" width="8.42578125" style="24" bestFit="1" customWidth="1"/>
    <col min="12042" max="12042" width="9.140625" style="24" bestFit="1" customWidth="1"/>
    <col min="12043" max="12043" width="10.7109375" style="24" customWidth="1"/>
    <col min="12044" max="12044" width="31.7109375" style="24" customWidth="1"/>
    <col min="12045" max="12286" width="9" style="24"/>
    <col min="12287" max="12287" width="45.85546875" style="24" customWidth="1"/>
    <col min="12288" max="12295" width="10.5703125" style="24" customWidth="1"/>
    <col min="12296" max="12296" width="9.7109375" style="24" customWidth="1"/>
    <col min="12297" max="12297" width="8.42578125" style="24" bestFit="1" customWidth="1"/>
    <col min="12298" max="12298" width="9.140625" style="24" bestFit="1" customWidth="1"/>
    <col min="12299" max="12299" width="10.7109375" style="24" customWidth="1"/>
    <col min="12300" max="12300" width="31.7109375" style="24" customWidth="1"/>
    <col min="12301" max="12542" width="9" style="24"/>
    <col min="12543" max="12543" width="45.85546875" style="24" customWidth="1"/>
    <col min="12544" max="12551" width="10.5703125" style="24" customWidth="1"/>
    <col min="12552" max="12552" width="9.7109375" style="24" customWidth="1"/>
    <col min="12553" max="12553" width="8.42578125" style="24" bestFit="1" customWidth="1"/>
    <col min="12554" max="12554" width="9.140625" style="24" bestFit="1" customWidth="1"/>
    <col min="12555" max="12555" width="10.7109375" style="24" customWidth="1"/>
    <col min="12556" max="12556" width="31.7109375" style="24" customWidth="1"/>
    <col min="12557" max="12798" width="9" style="24"/>
    <col min="12799" max="12799" width="45.85546875" style="24" customWidth="1"/>
    <col min="12800" max="12807" width="10.5703125" style="24" customWidth="1"/>
    <col min="12808" max="12808" width="9.7109375" style="24" customWidth="1"/>
    <col min="12809" max="12809" width="8.42578125" style="24" bestFit="1" customWidth="1"/>
    <col min="12810" max="12810" width="9.140625" style="24" bestFit="1" customWidth="1"/>
    <col min="12811" max="12811" width="10.7109375" style="24" customWidth="1"/>
    <col min="12812" max="12812" width="31.7109375" style="24" customWidth="1"/>
    <col min="12813" max="13054" width="9" style="24"/>
    <col min="13055" max="13055" width="45.85546875" style="24" customWidth="1"/>
    <col min="13056" max="13063" width="10.5703125" style="24" customWidth="1"/>
    <col min="13064" max="13064" width="9.7109375" style="24" customWidth="1"/>
    <col min="13065" max="13065" width="8.42578125" style="24" bestFit="1" customWidth="1"/>
    <col min="13066" max="13066" width="9.140625" style="24" bestFit="1" customWidth="1"/>
    <col min="13067" max="13067" width="10.7109375" style="24" customWidth="1"/>
    <col min="13068" max="13068" width="31.7109375" style="24" customWidth="1"/>
    <col min="13069" max="13310" width="9" style="24"/>
    <col min="13311" max="13311" width="45.85546875" style="24" customWidth="1"/>
    <col min="13312" max="13319" width="10.5703125" style="24" customWidth="1"/>
    <col min="13320" max="13320" width="9.7109375" style="24" customWidth="1"/>
    <col min="13321" max="13321" width="8.42578125" style="24" bestFit="1" customWidth="1"/>
    <col min="13322" max="13322" width="9.140625" style="24" bestFit="1" customWidth="1"/>
    <col min="13323" max="13323" width="10.7109375" style="24" customWidth="1"/>
    <col min="13324" max="13324" width="31.7109375" style="24" customWidth="1"/>
    <col min="13325" max="13566" width="9" style="24"/>
    <col min="13567" max="13567" width="45.85546875" style="24" customWidth="1"/>
    <col min="13568" max="13575" width="10.5703125" style="24" customWidth="1"/>
    <col min="13576" max="13576" width="9.7109375" style="24" customWidth="1"/>
    <col min="13577" max="13577" width="8.42578125" style="24" bestFit="1" customWidth="1"/>
    <col min="13578" max="13578" width="9.140625" style="24" bestFit="1" customWidth="1"/>
    <col min="13579" max="13579" width="10.7109375" style="24" customWidth="1"/>
    <col min="13580" max="13580" width="31.7109375" style="24" customWidth="1"/>
    <col min="13581" max="13822" width="9" style="24"/>
    <col min="13823" max="13823" width="45.85546875" style="24" customWidth="1"/>
    <col min="13824" max="13831" width="10.5703125" style="24" customWidth="1"/>
    <col min="13832" max="13832" width="9.7109375" style="24" customWidth="1"/>
    <col min="13833" max="13833" width="8.42578125" style="24" bestFit="1" customWidth="1"/>
    <col min="13834" max="13834" width="9.140625" style="24" bestFit="1" customWidth="1"/>
    <col min="13835" max="13835" width="10.7109375" style="24" customWidth="1"/>
    <col min="13836" max="13836" width="31.7109375" style="24" customWidth="1"/>
    <col min="13837" max="14078" width="9" style="24"/>
    <col min="14079" max="14079" width="45.85546875" style="24" customWidth="1"/>
    <col min="14080" max="14087" width="10.5703125" style="24" customWidth="1"/>
    <col min="14088" max="14088" width="9.7109375" style="24" customWidth="1"/>
    <col min="14089" max="14089" width="8.42578125" style="24" bestFit="1" customWidth="1"/>
    <col min="14090" max="14090" width="9.140625" style="24" bestFit="1" customWidth="1"/>
    <col min="14091" max="14091" width="10.7109375" style="24" customWidth="1"/>
    <col min="14092" max="14092" width="31.7109375" style="24" customWidth="1"/>
    <col min="14093" max="14334" width="9" style="24"/>
    <col min="14335" max="14335" width="45.85546875" style="24" customWidth="1"/>
    <col min="14336" max="14343" width="10.5703125" style="24" customWidth="1"/>
    <col min="14344" max="14344" width="9.7109375" style="24" customWidth="1"/>
    <col min="14345" max="14345" width="8.42578125" style="24" bestFit="1" customWidth="1"/>
    <col min="14346" max="14346" width="9.140625" style="24" bestFit="1" customWidth="1"/>
    <col min="14347" max="14347" width="10.7109375" style="24" customWidth="1"/>
    <col min="14348" max="14348" width="31.7109375" style="24" customWidth="1"/>
    <col min="14349" max="14590" width="9" style="24"/>
    <col min="14591" max="14591" width="45.85546875" style="24" customWidth="1"/>
    <col min="14592" max="14599" width="10.5703125" style="24" customWidth="1"/>
    <col min="14600" max="14600" width="9.7109375" style="24" customWidth="1"/>
    <col min="14601" max="14601" width="8.42578125" style="24" bestFit="1" customWidth="1"/>
    <col min="14602" max="14602" width="9.140625" style="24" bestFit="1" customWidth="1"/>
    <col min="14603" max="14603" width="10.7109375" style="24" customWidth="1"/>
    <col min="14604" max="14604" width="31.7109375" style="24" customWidth="1"/>
    <col min="14605" max="14846" width="9" style="24"/>
    <col min="14847" max="14847" width="45.85546875" style="24" customWidth="1"/>
    <col min="14848" max="14855" width="10.5703125" style="24" customWidth="1"/>
    <col min="14856" max="14856" width="9.7109375" style="24" customWidth="1"/>
    <col min="14857" max="14857" width="8.42578125" style="24" bestFit="1" customWidth="1"/>
    <col min="14858" max="14858" width="9.140625" style="24" bestFit="1" customWidth="1"/>
    <col min="14859" max="14859" width="10.7109375" style="24" customWidth="1"/>
    <col min="14860" max="14860" width="31.7109375" style="24" customWidth="1"/>
    <col min="14861" max="15102" width="9" style="24"/>
    <col min="15103" max="15103" width="45.85546875" style="24" customWidth="1"/>
    <col min="15104" max="15111" width="10.5703125" style="24" customWidth="1"/>
    <col min="15112" max="15112" width="9.7109375" style="24" customWidth="1"/>
    <col min="15113" max="15113" width="8.42578125" style="24" bestFit="1" customWidth="1"/>
    <col min="15114" max="15114" width="9.140625" style="24" bestFit="1" customWidth="1"/>
    <col min="15115" max="15115" width="10.7109375" style="24" customWidth="1"/>
    <col min="15116" max="15116" width="31.7109375" style="24" customWidth="1"/>
    <col min="15117" max="15358" width="9" style="24"/>
    <col min="15359" max="15359" width="45.85546875" style="24" customWidth="1"/>
    <col min="15360" max="15367" width="10.5703125" style="24" customWidth="1"/>
    <col min="15368" max="15368" width="9.7109375" style="24" customWidth="1"/>
    <col min="15369" max="15369" width="8.42578125" style="24" bestFit="1" customWidth="1"/>
    <col min="15370" max="15370" width="9.140625" style="24" bestFit="1" customWidth="1"/>
    <col min="15371" max="15371" width="10.7109375" style="24" customWidth="1"/>
    <col min="15372" max="15372" width="31.7109375" style="24" customWidth="1"/>
    <col min="15373" max="15614" width="9" style="24"/>
    <col min="15615" max="15615" width="45.85546875" style="24" customWidth="1"/>
    <col min="15616" max="15623" width="10.5703125" style="24" customWidth="1"/>
    <col min="15624" max="15624" width="9.7109375" style="24" customWidth="1"/>
    <col min="15625" max="15625" width="8.42578125" style="24" bestFit="1" customWidth="1"/>
    <col min="15626" max="15626" width="9.140625" style="24" bestFit="1" customWidth="1"/>
    <col min="15627" max="15627" width="10.7109375" style="24" customWidth="1"/>
    <col min="15628" max="15628" width="31.7109375" style="24" customWidth="1"/>
    <col min="15629" max="15870" width="9" style="24"/>
    <col min="15871" max="15871" width="45.85546875" style="24" customWidth="1"/>
    <col min="15872" max="15879" width="10.5703125" style="24" customWidth="1"/>
    <col min="15880" max="15880" width="9.7109375" style="24" customWidth="1"/>
    <col min="15881" max="15881" width="8.42578125" style="24" bestFit="1" customWidth="1"/>
    <col min="15882" max="15882" width="9.140625" style="24" bestFit="1" customWidth="1"/>
    <col min="15883" max="15883" width="10.7109375" style="24" customWidth="1"/>
    <col min="15884" max="15884" width="31.7109375" style="24" customWidth="1"/>
    <col min="15885" max="16126" width="9" style="24"/>
    <col min="16127" max="16127" width="45.85546875" style="24" customWidth="1"/>
    <col min="16128" max="16135" width="10.5703125" style="24" customWidth="1"/>
    <col min="16136" max="16136" width="9.7109375" style="24" customWidth="1"/>
    <col min="16137" max="16137" width="8.42578125" style="24" bestFit="1" customWidth="1"/>
    <col min="16138" max="16138" width="9.140625" style="24" bestFit="1" customWidth="1"/>
    <col min="16139" max="16139" width="10.7109375" style="24" customWidth="1"/>
    <col min="16140" max="16140" width="31.7109375" style="24" customWidth="1"/>
    <col min="16141" max="16371" width="9" style="24"/>
    <col min="16372" max="16384" width="9" style="24" customWidth="1"/>
  </cols>
  <sheetData>
    <row r="1" spans="1:12" ht="26.25" customHeight="1">
      <c r="A1" s="926" t="s">
        <v>697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</row>
    <row r="2" spans="1:12" ht="15.75" customHeight="1">
      <c r="A2" s="927" t="s">
        <v>35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</row>
    <row r="3" spans="1:12" ht="9.75" customHeight="1">
      <c r="A3" s="927"/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</row>
    <row r="4" spans="1:12" ht="23.25" customHeight="1">
      <c r="A4" s="25" t="s">
        <v>691</v>
      </c>
      <c r="J4" s="928"/>
      <c r="K4" s="928"/>
      <c r="L4" s="928"/>
    </row>
    <row r="5" spans="1:12">
      <c r="A5" s="25" t="s">
        <v>692</v>
      </c>
      <c r="J5" s="927"/>
      <c r="K5" s="927"/>
      <c r="L5" s="927"/>
    </row>
    <row r="6" spans="1:12" ht="28.5" customHeight="1">
      <c r="A6" s="929"/>
      <c r="B6" s="929"/>
      <c r="C6" s="929"/>
      <c r="D6" s="929"/>
      <c r="E6" s="929"/>
      <c r="F6" s="929"/>
      <c r="G6" s="929"/>
      <c r="H6" s="929"/>
      <c r="I6" s="929"/>
      <c r="L6" s="249" t="s">
        <v>9</v>
      </c>
    </row>
    <row r="7" spans="1:12" s="305" customFormat="1" ht="24.6" customHeight="1">
      <c r="A7" s="914" t="s">
        <v>10</v>
      </c>
      <c r="B7" s="917" t="s">
        <v>23</v>
      </c>
      <c r="C7" s="917"/>
      <c r="D7" s="917"/>
      <c r="E7" s="917"/>
      <c r="F7" s="918" t="s">
        <v>24</v>
      </c>
      <c r="G7" s="918"/>
      <c r="H7" s="919" t="s">
        <v>608</v>
      </c>
      <c r="I7" s="919"/>
      <c r="J7" s="919"/>
      <c r="K7" s="919"/>
      <c r="L7" s="917" t="s">
        <v>11</v>
      </c>
    </row>
    <row r="8" spans="1:12" s="305" customFormat="1" ht="24.6" customHeight="1">
      <c r="A8" s="915"/>
      <c r="B8" s="920" t="s">
        <v>161</v>
      </c>
      <c r="C8" s="921"/>
      <c r="D8" s="920" t="s">
        <v>40</v>
      </c>
      <c r="E8" s="921"/>
      <c r="F8" s="920" t="s">
        <v>41</v>
      </c>
      <c r="G8" s="921"/>
      <c r="H8" s="920" t="s">
        <v>19</v>
      </c>
      <c r="I8" s="921"/>
      <c r="J8" s="920" t="s">
        <v>679</v>
      </c>
      <c r="K8" s="921"/>
      <c r="L8" s="917"/>
    </row>
    <row r="9" spans="1:12" s="305" customFormat="1" ht="27" customHeight="1">
      <c r="A9" s="915"/>
      <c r="B9" s="922"/>
      <c r="C9" s="923"/>
      <c r="D9" s="922"/>
      <c r="E9" s="923"/>
      <c r="F9" s="922"/>
      <c r="G9" s="923"/>
      <c r="H9" s="922"/>
      <c r="I9" s="923"/>
      <c r="J9" s="922"/>
      <c r="K9" s="923"/>
      <c r="L9" s="917"/>
    </row>
    <row r="10" spans="1:12" s="305" customFormat="1" ht="55.5" customHeight="1">
      <c r="A10" s="915"/>
      <c r="B10" s="924"/>
      <c r="C10" s="925"/>
      <c r="D10" s="924"/>
      <c r="E10" s="925"/>
      <c r="F10" s="924"/>
      <c r="G10" s="925"/>
      <c r="H10" s="924"/>
      <c r="I10" s="925"/>
      <c r="J10" s="924"/>
      <c r="K10" s="925"/>
      <c r="L10" s="917"/>
    </row>
    <row r="11" spans="1:12" s="26" customFormat="1" ht="43.5" customHeight="1">
      <c r="A11" s="915"/>
      <c r="B11" s="360">
        <v>1</v>
      </c>
      <c r="C11" s="349">
        <v>2</v>
      </c>
      <c r="D11" s="360">
        <v>3</v>
      </c>
      <c r="E11" s="349">
        <v>4</v>
      </c>
      <c r="F11" s="360">
        <v>5</v>
      </c>
      <c r="G11" s="349">
        <v>6</v>
      </c>
      <c r="H11" s="360">
        <v>7</v>
      </c>
      <c r="I11" s="349">
        <v>8</v>
      </c>
      <c r="J11" s="349" t="s">
        <v>693</v>
      </c>
      <c r="K11" s="360" t="s">
        <v>686</v>
      </c>
      <c r="L11" s="917"/>
    </row>
    <row r="12" spans="1:12" s="27" customFormat="1" ht="27" customHeight="1">
      <c r="A12" s="916"/>
      <c r="B12" s="258" t="s">
        <v>2</v>
      </c>
      <c r="C12" s="273" t="s">
        <v>56</v>
      </c>
      <c r="D12" s="258" t="s">
        <v>2</v>
      </c>
      <c r="E12" s="273" t="s">
        <v>56</v>
      </c>
      <c r="F12" s="258" t="s">
        <v>2</v>
      </c>
      <c r="G12" s="273" t="s">
        <v>56</v>
      </c>
      <c r="H12" s="258" t="s">
        <v>2</v>
      </c>
      <c r="I12" s="273" t="s">
        <v>56</v>
      </c>
      <c r="J12" s="273" t="s">
        <v>56</v>
      </c>
      <c r="K12" s="329" t="s">
        <v>25</v>
      </c>
      <c r="L12" s="917"/>
    </row>
    <row r="13" spans="1:12" ht="25.5" customHeight="1">
      <c r="A13" s="28" t="s">
        <v>20</v>
      </c>
      <c r="B13" s="300">
        <f>B14+B20</f>
        <v>2905</v>
      </c>
      <c r="C13" s="300">
        <f t="shared" ref="C13:I13" si="0">C14+C20</f>
        <v>1287527200</v>
      </c>
      <c r="D13" s="300">
        <f t="shared" si="0"/>
        <v>2506</v>
      </c>
      <c r="E13" s="300">
        <f t="shared" si="0"/>
        <v>1165518400</v>
      </c>
      <c r="F13" s="300">
        <f t="shared" si="0"/>
        <v>2884</v>
      </c>
      <c r="G13" s="300">
        <f t="shared" si="0"/>
        <v>1269625000</v>
      </c>
      <c r="H13" s="300">
        <f t="shared" si="0"/>
        <v>2908</v>
      </c>
      <c r="I13" s="300">
        <f t="shared" si="0"/>
        <v>1400861100</v>
      </c>
      <c r="J13" s="300">
        <f>I13-G13</f>
        <v>131236100</v>
      </c>
      <c r="K13" s="323">
        <f>+J13/G13*100</f>
        <v>10.336603327754258</v>
      </c>
      <c r="L13" s="250"/>
    </row>
    <row r="14" spans="1:12" s="25" customFormat="1" ht="28.5" customHeight="1">
      <c r="A14" s="29" t="s">
        <v>58</v>
      </c>
      <c r="B14" s="254">
        <f>+B17+B18+B19</f>
        <v>2905</v>
      </c>
      <c r="C14" s="254">
        <f t="shared" ref="C14:I14" si="1">+C17+C18+C19</f>
        <v>1286685700</v>
      </c>
      <c r="D14" s="254">
        <f t="shared" si="1"/>
        <v>2506</v>
      </c>
      <c r="E14" s="254">
        <f t="shared" si="1"/>
        <v>1165518400</v>
      </c>
      <c r="F14" s="254">
        <f t="shared" si="1"/>
        <v>2884</v>
      </c>
      <c r="G14" s="254">
        <f t="shared" si="1"/>
        <v>1268304200</v>
      </c>
      <c r="H14" s="254">
        <f t="shared" si="1"/>
        <v>2908</v>
      </c>
      <c r="I14" s="254">
        <f t="shared" si="1"/>
        <v>1398707200</v>
      </c>
      <c r="J14" s="254">
        <f>I14-G14</f>
        <v>130403000</v>
      </c>
      <c r="K14" s="322">
        <f t="shared" ref="K14:K22" si="2">+J14/G14*100</f>
        <v>10.281681634421773</v>
      </c>
      <c r="L14" s="30"/>
    </row>
    <row r="15" spans="1:12" ht="28.5" hidden="1" customHeight="1">
      <c r="A15" s="33" t="s">
        <v>59</v>
      </c>
      <c r="B15" s="253"/>
      <c r="C15" s="256"/>
      <c r="D15" s="253"/>
      <c r="E15" s="256"/>
      <c r="F15" s="253"/>
      <c r="G15" s="256"/>
      <c r="H15" s="253"/>
      <c r="I15" s="256"/>
      <c r="J15" s="254">
        <f t="shared" ref="J15:J22" si="3">I15-G15</f>
        <v>0</v>
      </c>
      <c r="K15" s="323" t="e">
        <f t="shared" si="2"/>
        <v>#DIV/0!</v>
      </c>
      <c r="L15" s="36"/>
    </row>
    <row r="16" spans="1:12" ht="28.5" hidden="1" customHeight="1">
      <c r="A16" s="33" t="s">
        <v>60</v>
      </c>
      <c r="B16" s="253"/>
      <c r="C16" s="256"/>
      <c r="D16" s="253"/>
      <c r="E16" s="256"/>
      <c r="F16" s="253"/>
      <c r="G16" s="256"/>
      <c r="H16" s="253"/>
      <c r="I16" s="256"/>
      <c r="J16" s="254">
        <f t="shared" si="3"/>
        <v>0</v>
      </c>
      <c r="K16" s="323" t="e">
        <f t="shared" si="2"/>
        <v>#DIV/0!</v>
      </c>
      <c r="L16" s="36"/>
    </row>
    <row r="17" spans="1:12" ht="28.5" customHeight="1">
      <c r="A17" s="33" t="s">
        <v>61</v>
      </c>
      <c r="B17" s="253">
        <f>+'(ตัวอย่าง) รายละเอียดข้อเสนอ'!B15</f>
        <v>2553</v>
      </c>
      <c r="C17" s="256">
        <f>+'(ตัวอย่าง) รายละเอียดข้อเสนอ'!C15</f>
        <v>1186387400</v>
      </c>
      <c r="D17" s="253">
        <f>+'(ตัวอย่าง) รายละเอียดข้อเสนอ'!D15</f>
        <v>2180</v>
      </c>
      <c r="E17" s="256">
        <f>+'(ตัวอย่าง) รายละเอียดข้อเสนอ'!E15</f>
        <v>1073583400</v>
      </c>
      <c r="F17" s="253">
        <f>+'(ตัวอย่าง) รายละเอียดข้อเสนอ'!F15</f>
        <v>2541</v>
      </c>
      <c r="G17" s="256">
        <f>+'(ตัวอย่าง) รายละเอียดข้อเสนอ'!G15</f>
        <v>1173338700</v>
      </c>
      <c r="H17" s="253">
        <f>+'(ตัวอย่าง) รายละเอียดข้อเสนอ'!H15</f>
        <v>2563</v>
      </c>
      <c r="I17" s="256">
        <f>+'(ตัวอย่าง) รายละเอียดข้อเสนอ'!I15</f>
        <v>1297689700</v>
      </c>
      <c r="J17" s="255">
        <f t="shared" si="3"/>
        <v>124351000</v>
      </c>
      <c r="K17" s="321">
        <f t="shared" si="2"/>
        <v>10.598048116882193</v>
      </c>
      <c r="L17" s="36"/>
    </row>
    <row r="18" spans="1:12" ht="28.5" customHeight="1">
      <c r="A18" s="33" t="s">
        <v>62</v>
      </c>
      <c r="B18" s="253">
        <f>+'(ตัวอย่าง) รายละเอียดข้อเสนอ'!B28</f>
        <v>173</v>
      </c>
      <c r="C18" s="256">
        <f>+'(ตัวอย่าง) รายละเอียดข้อเสนอ'!C28</f>
        <v>55936000</v>
      </c>
      <c r="D18" s="253">
        <f>+'(ตัวอย่าง) รายละเอียดข้อเสนอ'!D28</f>
        <v>156</v>
      </c>
      <c r="E18" s="256">
        <f>+'(ตัวอย่าง) รายละเอียดข้อเสนอ'!E28</f>
        <v>50079400</v>
      </c>
      <c r="F18" s="253">
        <f>+'(ตัวอย่าง) รายละเอียดข้อเสนอ'!F28</f>
        <v>146</v>
      </c>
      <c r="G18" s="256">
        <f>+'(ตัวอย่าง) รายละเอียดข้อเสนอ'!G28</f>
        <v>49724100</v>
      </c>
      <c r="H18" s="253">
        <f>+'(ตัวอย่าง) รายละเอียดข้อเสนอ'!H28</f>
        <v>117</v>
      </c>
      <c r="I18" s="256">
        <f>+'(ตัวอย่าง) รายละเอียดข้อเสนอ'!I28</f>
        <v>41810100</v>
      </c>
      <c r="J18" s="255">
        <f t="shared" si="3"/>
        <v>-7914000</v>
      </c>
      <c r="K18" s="321">
        <f t="shared" si="2"/>
        <v>-15.915823514151088</v>
      </c>
      <c r="L18" s="36"/>
    </row>
    <row r="19" spans="1:12" ht="28.5" customHeight="1">
      <c r="A19" s="33" t="s">
        <v>685</v>
      </c>
      <c r="B19" s="253">
        <f>+'(ตัวอย่าง) รายละเอียดข้อเสนอ'!B34</f>
        <v>179</v>
      </c>
      <c r="C19" s="256">
        <f>+'(ตัวอย่าง) รายละเอียดข้อเสนอ'!C34</f>
        <v>44362300</v>
      </c>
      <c r="D19" s="253">
        <f>+'(ตัวอย่าง) รายละเอียดข้อเสนอ'!D34</f>
        <v>170</v>
      </c>
      <c r="E19" s="256">
        <f>+'(ตัวอย่าง) รายละเอียดข้อเสนอ'!E34</f>
        <v>41855600</v>
      </c>
      <c r="F19" s="253">
        <f>+'(ตัวอย่าง) รายละเอียดข้อเสนอ'!F34</f>
        <v>197</v>
      </c>
      <c r="G19" s="256">
        <f>+'(ตัวอย่าง) รายละเอียดข้อเสนอ'!G34</f>
        <v>45241400</v>
      </c>
      <c r="H19" s="253">
        <f>+'(ตัวอย่าง) รายละเอียดข้อเสนอ'!H34</f>
        <v>228</v>
      </c>
      <c r="I19" s="256">
        <f>+'(ตัวอย่าง) รายละเอียดข้อเสนอ'!I34</f>
        <v>59207400</v>
      </c>
      <c r="J19" s="255">
        <f t="shared" si="3"/>
        <v>13966000</v>
      </c>
      <c r="K19" s="321">
        <f t="shared" si="2"/>
        <v>30.869955394837472</v>
      </c>
      <c r="L19" s="36"/>
    </row>
    <row r="20" spans="1:12" s="25" customFormat="1" ht="27.75" customHeight="1">
      <c r="A20" s="37" t="s">
        <v>65</v>
      </c>
      <c r="B20" s="257">
        <f t="shared" ref="B20:I21" si="4">+B21</f>
        <v>0</v>
      </c>
      <c r="C20" s="257">
        <f t="shared" si="4"/>
        <v>841500</v>
      </c>
      <c r="D20" s="257">
        <f t="shared" si="4"/>
        <v>0</v>
      </c>
      <c r="E20" s="257">
        <f t="shared" si="4"/>
        <v>0</v>
      </c>
      <c r="F20" s="257">
        <f t="shared" si="4"/>
        <v>0</v>
      </c>
      <c r="G20" s="257">
        <f t="shared" si="4"/>
        <v>1320800</v>
      </c>
      <c r="H20" s="257">
        <f t="shared" si="4"/>
        <v>0</v>
      </c>
      <c r="I20" s="257">
        <f t="shared" si="4"/>
        <v>2153900</v>
      </c>
      <c r="J20" s="254">
        <f>I20-G20</f>
        <v>833100</v>
      </c>
      <c r="K20" s="322">
        <f t="shared" si="2"/>
        <v>63.075408843125381</v>
      </c>
      <c r="L20" s="38"/>
    </row>
    <row r="21" spans="1:12" ht="27.75" customHeight="1">
      <c r="A21" s="39" t="s">
        <v>66</v>
      </c>
      <c r="B21" s="256">
        <f>+B22</f>
        <v>0</v>
      </c>
      <c r="C21" s="256">
        <f t="shared" si="4"/>
        <v>841500</v>
      </c>
      <c r="D21" s="256">
        <f t="shared" si="4"/>
        <v>0</v>
      </c>
      <c r="E21" s="256">
        <f t="shared" si="4"/>
        <v>0</v>
      </c>
      <c r="F21" s="256">
        <f t="shared" si="4"/>
        <v>0</v>
      </c>
      <c r="G21" s="256">
        <f t="shared" si="4"/>
        <v>1320800</v>
      </c>
      <c r="H21" s="256">
        <f t="shared" si="4"/>
        <v>0</v>
      </c>
      <c r="I21" s="256">
        <f t="shared" si="4"/>
        <v>2153900</v>
      </c>
      <c r="J21" s="255">
        <f t="shared" si="3"/>
        <v>833100</v>
      </c>
      <c r="K21" s="321">
        <f t="shared" si="2"/>
        <v>63.075408843125381</v>
      </c>
      <c r="L21" s="40"/>
    </row>
    <row r="22" spans="1:12" s="25" customFormat="1" ht="27.75" customHeight="1">
      <c r="A22" s="41" t="s">
        <v>67</v>
      </c>
      <c r="B22" s="252">
        <f>+'(ตัวอย่าง) รายละเอียดข้อเสนอ'!B40</f>
        <v>0</v>
      </c>
      <c r="C22" s="255">
        <f>+'(ตัวอย่าง) รายละเอียดข้อเสนอ'!C40</f>
        <v>841500</v>
      </c>
      <c r="D22" s="252">
        <f>+'(ตัวอย่าง) รายละเอียดข้อเสนอ'!D40</f>
        <v>0</v>
      </c>
      <c r="E22" s="255">
        <f>+'(ตัวอย่าง) รายละเอียดข้อเสนอ'!E40</f>
        <v>0</v>
      </c>
      <c r="F22" s="252">
        <f>+'(ตัวอย่าง) รายละเอียดข้อเสนอ'!F40</f>
        <v>0</v>
      </c>
      <c r="G22" s="255">
        <f>+'(ตัวอย่าง) รายละเอียดข้อเสนอ'!G40</f>
        <v>1320800</v>
      </c>
      <c r="H22" s="255">
        <f>+'(ตัวอย่าง) รายละเอียดข้อเสนอ'!H40</f>
        <v>0</v>
      </c>
      <c r="I22" s="255">
        <f>+'(ตัวอย่าง) รายละเอียดข้อเสนอ'!I40</f>
        <v>2153900</v>
      </c>
      <c r="J22" s="255">
        <f t="shared" si="3"/>
        <v>833100</v>
      </c>
      <c r="K22" s="321">
        <f t="shared" si="2"/>
        <v>63.075408843125381</v>
      </c>
      <c r="L22" s="43"/>
    </row>
    <row r="35" spans="2:9">
      <c r="B35" s="19"/>
      <c r="C35" s="24"/>
      <c r="D35" s="19"/>
      <c r="E35" s="24"/>
      <c r="F35" s="19"/>
      <c r="G35" s="24"/>
      <c r="H35" s="19"/>
      <c r="I35" s="24"/>
    </row>
    <row r="36" spans="2:9">
      <c r="B36" s="19"/>
      <c r="C36" s="24"/>
      <c r="D36" s="19"/>
      <c r="E36" s="24"/>
      <c r="F36" s="19"/>
      <c r="G36" s="24"/>
      <c r="H36" s="19"/>
      <c r="I36" s="24"/>
    </row>
    <row r="37" spans="2:9">
      <c r="B37" s="19"/>
      <c r="C37" s="24"/>
      <c r="D37" s="19"/>
      <c r="E37" s="24"/>
      <c r="F37" s="19"/>
      <c r="G37" s="24"/>
      <c r="H37" s="19"/>
      <c r="I37" s="24"/>
    </row>
    <row r="38" spans="2:9">
      <c r="B38" s="19"/>
      <c r="C38" s="24"/>
      <c r="D38" s="19"/>
      <c r="E38" s="24"/>
      <c r="F38" s="19"/>
      <c r="G38" s="24"/>
      <c r="H38" s="19"/>
      <c r="I38" s="24"/>
    </row>
    <row r="39" spans="2:9">
      <c r="B39" s="19"/>
      <c r="C39" s="24"/>
      <c r="D39" s="19"/>
      <c r="E39" s="24"/>
      <c r="F39" s="19"/>
      <c r="G39" s="24"/>
      <c r="H39" s="19"/>
      <c r="I39" s="24"/>
    </row>
    <row r="40" spans="2:9">
      <c r="B40" s="19"/>
      <c r="C40" s="24"/>
      <c r="D40" s="19"/>
      <c r="E40" s="24"/>
      <c r="F40" s="19"/>
      <c r="G40" s="24"/>
      <c r="H40" s="19"/>
      <c r="I40" s="24"/>
    </row>
    <row r="41" spans="2:9">
      <c r="B41" s="19"/>
      <c r="C41" s="24"/>
      <c r="D41" s="19"/>
      <c r="E41" s="24"/>
      <c r="F41" s="19"/>
      <c r="G41" s="24"/>
      <c r="H41" s="19"/>
      <c r="I41" s="24"/>
    </row>
    <row r="42" spans="2:9">
      <c r="B42" s="19"/>
      <c r="C42" s="24"/>
      <c r="D42" s="19"/>
      <c r="E42" s="24"/>
      <c r="F42" s="19"/>
      <c r="G42" s="24"/>
      <c r="H42" s="19"/>
      <c r="I42" s="24"/>
    </row>
    <row r="43" spans="2:9">
      <c r="B43" s="19"/>
      <c r="C43" s="24"/>
      <c r="D43" s="19"/>
      <c r="E43" s="24"/>
      <c r="F43" s="19"/>
      <c r="G43" s="24"/>
      <c r="H43" s="19"/>
      <c r="I43" s="24"/>
    </row>
    <row r="44" spans="2:9">
      <c r="B44" s="19"/>
      <c r="C44" s="24"/>
      <c r="D44" s="19"/>
      <c r="E44" s="24"/>
      <c r="F44" s="19"/>
      <c r="G44" s="24"/>
      <c r="H44" s="19"/>
      <c r="I44" s="24"/>
    </row>
    <row r="45" spans="2:9">
      <c r="B45" s="19"/>
      <c r="C45" s="24"/>
      <c r="D45" s="19"/>
      <c r="E45" s="24"/>
      <c r="F45" s="19"/>
      <c r="G45" s="24"/>
      <c r="H45" s="19"/>
      <c r="I45" s="24"/>
    </row>
    <row r="46" spans="2:9">
      <c r="B46" s="19"/>
      <c r="C46" s="24"/>
      <c r="D46" s="19"/>
      <c r="E46" s="24"/>
      <c r="F46" s="19"/>
      <c r="G46" s="24"/>
      <c r="H46" s="19"/>
      <c r="I46" s="24"/>
    </row>
    <row r="47" spans="2:9">
      <c r="B47" s="19"/>
      <c r="C47" s="24"/>
      <c r="D47" s="19"/>
      <c r="E47" s="24"/>
      <c r="F47" s="19"/>
      <c r="G47" s="24"/>
      <c r="H47" s="19"/>
      <c r="I47" s="24"/>
    </row>
    <row r="48" spans="2:9">
      <c r="B48" s="19"/>
      <c r="C48" s="24"/>
      <c r="D48" s="19"/>
      <c r="E48" s="24"/>
      <c r="F48" s="19"/>
      <c r="G48" s="24"/>
      <c r="H48" s="19"/>
      <c r="I48" s="24"/>
    </row>
    <row r="49" spans="2:9">
      <c r="B49" s="19"/>
      <c r="C49" s="24"/>
      <c r="D49" s="19"/>
      <c r="E49" s="24"/>
      <c r="F49" s="19"/>
      <c r="G49" s="24"/>
      <c r="H49" s="19"/>
      <c r="I49" s="24"/>
    </row>
    <row r="50" spans="2:9">
      <c r="B50" s="19"/>
      <c r="C50" s="24"/>
      <c r="D50" s="19"/>
      <c r="E50" s="24"/>
      <c r="F50" s="19"/>
      <c r="G50" s="24"/>
      <c r="H50" s="19"/>
      <c r="I50" s="24"/>
    </row>
    <row r="51" spans="2:9">
      <c r="B51" s="19"/>
      <c r="C51" s="24"/>
      <c r="D51" s="19"/>
      <c r="E51" s="24"/>
      <c r="F51" s="19"/>
      <c r="G51" s="24"/>
      <c r="H51" s="19"/>
      <c r="I51" s="24"/>
    </row>
    <row r="52" spans="2:9">
      <c r="B52" s="19"/>
      <c r="C52" s="24"/>
      <c r="D52" s="19"/>
      <c r="E52" s="24"/>
      <c r="F52" s="19"/>
      <c r="G52" s="24"/>
      <c r="H52" s="19"/>
      <c r="I52" s="24"/>
    </row>
    <row r="53" spans="2:9">
      <c r="B53" s="19"/>
      <c r="C53" s="24"/>
      <c r="D53" s="19"/>
      <c r="E53" s="24"/>
      <c r="F53" s="19"/>
      <c r="G53" s="24"/>
      <c r="H53" s="19"/>
      <c r="I53" s="24"/>
    </row>
    <row r="54" spans="2:9">
      <c r="B54" s="19"/>
      <c r="C54" s="24"/>
      <c r="D54" s="19"/>
      <c r="E54" s="24"/>
      <c r="F54" s="19"/>
      <c r="G54" s="24"/>
      <c r="H54" s="19"/>
      <c r="I54" s="24"/>
    </row>
    <row r="55" spans="2:9">
      <c r="B55" s="19"/>
      <c r="C55" s="24"/>
      <c r="D55" s="19"/>
      <c r="E55" s="24"/>
      <c r="F55" s="19"/>
      <c r="G55" s="24"/>
      <c r="H55" s="19"/>
      <c r="I55" s="24"/>
    </row>
    <row r="56" spans="2:9">
      <c r="B56" s="19"/>
      <c r="C56" s="24"/>
      <c r="D56" s="19"/>
      <c r="E56" s="24"/>
      <c r="F56" s="19"/>
      <c r="G56" s="24"/>
      <c r="H56" s="19"/>
      <c r="I56" s="24"/>
    </row>
    <row r="57" spans="2:9">
      <c r="B57" s="19"/>
      <c r="C57" s="24"/>
      <c r="D57" s="19"/>
      <c r="E57" s="24"/>
      <c r="F57" s="19"/>
      <c r="G57" s="24"/>
      <c r="H57" s="19"/>
      <c r="I57" s="24"/>
    </row>
    <row r="58" spans="2:9">
      <c r="B58" s="19"/>
      <c r="C58" s="24"/>
      <c r="D58" s="19"/>
      <c r="E58" s="24"/>
      <c r="F58" s="19"/>
      <c r="G58" s="24"/>
      <c r="H58" s="19"/>
      <c r="I58" s="24"/>
    </row>
    <row r="59" spans="2:9">
      <c r="B59" s="19"/>
      <c r="C59" s="24"/>
      <c r="D59" s="19"/>
      <c r="E59" s="24"/>
      <c r="F59" s="19"/>
      <c r="G59" s="24"/>
      <c r="H59" s="19"/>
      <c r="I59" s="24"/>
    </row>
    <row r="60" spans="2:9">
      <c r="B60" s="19"/>
      <c r="C60" s="24"/>
      <c r="D60" s="19"/>
      <c r="E60" s="24"/>
      <c r="F60" s="19"/>
      <c r="G60" s="24"/>
      <c r="H60" s="19"/>
      <c r="I60" s="24"/>
    </row>
    <row r="61" spans="2:9">
      <c r="B61" s="19"/>
      <c r="C61" s="24"/>
      <c r="D61" s="19"/>
      <c r="E61" s="24"/>
      <c r="F61" s="19"/>
      <c r="G61" s="24"/>
      <c r="H61" s="19"/>
      <c r="I61" s="24"/>
    </row>
    <row r="62" spans="2:9">
      <c r="B62" s="19"/>
      <c r="C62" s="24"/>
      <c r="D62" s="19"/>
      <c r="E62" s="24"/>
      <c r="F62" s="19"/>
      <c r="G62" s="24"/>
      <c r="H62" s="19"/>
      <c r="I62" s="24"/>
    </row>
    <row r="63" spans="2:9">
      <c r="B63" s="19"/>
      <c r="C63" s="24"/>
      <c r="D63" s="19"/>
      <c r="E63" s="24"/>
      <c r="F63" s="19"/>
      <c r="G63" s="24"/>
      <c r="H63" s="19"/>
      <c r="I63" s="24"/>
    </row>
    <row r="64" spans="2:9">
      <c r="B64" s="19"/>
      <c r="C64" s="24"/>
      <c r="D64" s="19"/>
      <c r="E64" s="24"/>
      <c r="F64" s="19"/>
      <c r="G64" s="24"/>
      <c r="H64" s="19"/>
      <c r="I64" s="24"/>
    </row>
    <row r="65" spans="2:9">
      <c r="B65" s="19"/>
      <c r="C65" s="24"/>
      <c r="D65" s="19"/>
      <c r="E65" s="24"/>
      <c r="F65" s="19"/>
      <c r="G65" s="24"/>
      <c r="H65" s="19"/>
      <c r="I65" s="24"/>
    </row>
    <row r="66" spans="2:9">
      <c r="B66" s="19"/>
      <c r="C66" s="24"/>
      <c r="D66" s="19"/>
      <c r="E66" s="24"/>
      <c r="F66" s="19"/>
      <c r="G66" s="24"/>
      <c r="H66" s="19"/>
      <c r="I66" s="24"/>
    </row>
    <row r="67" spans="2:9">
      <c r="B67" s="19"/>
      <c r="C67" s="24"/>
      <c r="D67" s="19"/>
      <c r="E67" s="24"/>
      <c r="F67" s="19"/>
      <c r="G67" s="24"/>
      <c r="H67" s="19"/>
      <c r="I67" s="24"/>
    </row>
    <row r="68" spans="2:9">
      <c r="B68" s="19"/>
      <c r="C68" s="24"/>
      <c r="D68" s="19"/>
      <c r="E68" s="24"/>
      <c r="F68" s="19"/>
      <c r="G68" s="24"/>
      <c r="H68" s="19"/>
      <c r="I68" s="24"/>
    </row>
    <row r="69" spans="2:9">
      <c r="B69" s="19"/>
      <c r="C69" s="24"/>
      <c r="D69" s="19"/>
      <c r="E69" s="24"/>
      <c r="F69" s="19"/>
      <c r="G69" s="24"/>
      <c r="H69" s="19"/>
      <c r="I69" s="24"/>
    </row>
    <row r="70" spans="2:9">
      <c r="B70" s="19"/>
      <c r="C70" s="24"/>
      <c r="D70" s="19"/>
      <c r="E70" s="24"/>
      <c r="F70" s="19"/>
      <c r="G70" s="24"/>
      <c r="H70" s="19"/>
      <c r="I70" s="24"/>
    </row>
    <row r="71" spans="2:9">
      <c r="B71" s="19"/>
      <c r="C71" s="24"/>
      <c r="D71" s="19"/>
      <c r="E71" s="24"/>
      <c r="F71" s="19"/>
      <c r="G71" s="24"/>
      <c r="H71" s="19"/>
      <c r="I71" s="24"/>
    </row>
    <row r="72" spans="2:9">
      <c r="B72" s="19"/>
      <c r="C72" s="24"/>
      <c r="D72" s="19"/>
      <c r="E72" s="24"/>
      <c r="F72" s="19"/>
      <c r="G72" s="24"/>
      <c r="H72" s="19"/>
      <c r="I72" s="24"/>
    </row>
    <row r="73" spans="2:9">
      <c r="B73" s="19"/>
      <c r="C73" s="24"/>
      <c r="D73" s="19"/>
      <c r="E73" s="24"/>
      <c r="F73" s="19"/>
      <c r="G73" s="24"/>
      <c r="H73" s="19"/>
      <c r="I73" s="24"/>
    </row>
    <row r="74" spans="2:9">
      <c r="B74" s="19"/>
      <c r="C74" s="24"/>
      <c r="D74" s="19"/>
      <c r="E74" s="24"/>
      <c r="F74" s="19"/>
      <c r="G74" s="24"/>
      <c r="H74" s="19"/>
      <c r="I74" s="24"/>
    </row>
    <row r="75" spans="2:9">
      <c r="B75" s="19"/>
      <c r="C75" s="24"/>
      <c r="D75" s="19"/>
      <c r="E75" s="24"/>
      <c r="F75" s="19"/>
      <c r="G75" s="24"/>
      <c r="H75" s="19"/>
      <c r="I75" s="24"/>
    </row>
    <row r="76" spans="2:9">
      <c r="B76" s="19"/>
      <c r="C76" s="24"/>
      <c r="D76" s="19"/>
      <c r="E76" s="24"/>
      <c r="F76" s="19"/>
      <c r="G76" s="24"/>
      <c r="H76" s="19"/>
      <c r="I76" s="24"/>
    </row>
    <row r="77" spans="2:9">
      <c r="B77" s="19"/>
      <c r="C77" s="24"/>
      <c r="D77" s="19"/>
      <c r="E77" s="24"/>
      <c r="F77" s="19"/>
      <c r="G77" s="24"/>
      <c r="H77" s="19"/>
      <c r="I77" s="24"/>
    </row>
    <row r="78" spans="2:9">
      <c r="B78" s="19"/>
      <c r="C78" s="24"/>
      <c r="D78" s="19"/>
      <c r="E78" s="24"/>
      <c r="F78" s="19"/>
      <c r="G78" s="24"/>
      <c r="H78" s="19"/>
      <c r="I78" s="24"/>
    </row>
    <row r="79" spans="2:9">
      <c r="B79" s="19"/>
      <c r="C79" s="24"/>
      <c r="D79" s="19"/>
      <c r="E79" s="24"/>
      <c r="F79" s="19"/>
      <c r="G79" s="24"/>
      <c r="H79" s="19"/>
      <c r="I79" s="24"/>
    </row>
    <row r="80" spans="2:9">
      <c r="B80" s="19"/>
      <c r="C80" s="24"/>
      <c r="D80" s="19"/>
      <c r="E80" s="24"/>
      <c r="F80" s="19"/>
      <c r="G80" s="24"/>
      <c r="H80" s="19"/>
      <c r="I80" s="24"/>
    </row>
    <row r="81" spans="2:9">
      <c r="B81" s="19"/>
      <c r="C81" s="24"/>
      <c r="D81" s="19"/>
      <c r="E81" s="24"/>
      <c r="F81" s="19"/>
      <c r="G81" s="24"/>
      <c r="H81" s="19"/>
      <c r="I81" s="24"/>
    </row>
    <row r="82" spans="2:9">
      <c r="B82" s="19"/>
      <c r="C82" s="24"/>
      <c r="D82" s="19"/>
      <c r="E82" s="24"/>
      <c r="F82" s="19"/>
      <c r="G82" s="24"/>
      <c r="H82" s="19"/>
      <c r="I82" s="24"/>
    </row>
    <row r="83" spans="2:9">
      <c r="B83" s="19"/>
      <c r="C83" s="24"/>
      <c r="D83" s="19"/>
      <c r="E83" s="24"/>
      <c r="F83" s="19"/>
      <c r="G83" s="24"/>
      <c r="H83" s="19"/>
      <c r="I83" s="24"/>
    </row>
    <row r="84" spans="2:9">
      <c r="B84" s="19"/>
      <c r="C84" s="24"/>
      <c r="D84" s="19"/>
      <c r="E84" s="24"/>
      <c r="F84" s="19"/>
      <c r="G84" s="24"/>
      <c r="H84" s="19"/>
      <c r="I84" s="24"/>
    </row>
    <row r="85" spans="2:9">
      <c r="B85" s="19"/>
      <c r="C85" s="24"/>
      <c r="D85" s="19"/>
      <c r="E85" s="24"/>
      <c r="F85" s="19"/>
      <c r="G85" s="24"/>
      <c r="H85" s="19"/>
      <c r="I85" s="24"/>
    </row>
    <row r="86" spans="2:9">
      <c r="B86" s="19"/>
      <c r="C86" s="24"/>
      <c r="D86" s="19"/>
      <c r="E86" s="24"/>
      <c r="F86" s="19"/>
      <c r="G86" s="24"/>
      <c r="H86" s="19"/>
      <c r="I86" s="24"/>
    </row>
    <row r="87" spans="2:9">
      <c r="B87" s="19"/>
      <c r="C87" s="24"/>
      <c r="D87" s="19"/>
      <c r="E87" s="24"/>
      <c r="F87" s="19"/>
      <c r="G87" s="24"/>
      <c r="H87" s="19"/>
      <c r="I87" s="24"/>
    </row>
    <row r="88" spans="2:9">
      <c r="B88" s="19"/>
      <c r="C88" s="24"/>
      <c r="D88" s="19"/>
      <c r="E88" s="24"/>
      <c r="F88" s="19"/>
      <c r="G88" s="24"/>
      <c r="H88" s="19"/>
      <c r="I88" s="24"/>
    </row>
    <row r="89" spans="2:9">
      <c r="B89" s="19"/>
      <c r="C89" s="24"/>
      <c r="D89" s="19"/>
      <c r="E89" s="24"/>
      <c r="F89" s="19"/>
      <c r="G89" s="24"/>
      <c r="H89" s="19"/>
      <c r="I89" s="24"/>
    </row>
    <row r="90" spans="2:9">
      <c r="B90" s="19"/>
      <c r="C90" s="24"/>
      <c r="D90" s="19"/>
      <c r="E90" s="24"/>
      <c r="F90" s="19"/>
      <c r="G90" s="24"/>
      <c r="H90" s="19"/>
      <c r="I90" s="24"/>
    </row>
    <row r="91" spans="2:9">
      <c r="B91" s="19"/>
      <c r="C91" s="24"/>
      <c r="D91" s="19"/>
      <c r="E91" s="24"/>
      <c r="F91" s="19"/>
      <c r="G91" s="24"/>
      <c r="H91" s="19"/>
      <c r="I91" s="24"/>
    </row>
    <row r="92" spans="2:9">
      <c r="B92" s="19"/>
      <c r="C92" s="24"/>
      <c r="D92" s="19"/>
      <c r="E92" s="24"/>
      <c r="F92" s="19"/>
      <c r="G92" s="24"/>
      <c r="H92" s="19"/>
      <c r="I92" s="24"/>
    </row>
    <row r="93" spans="2:9">
      <c r="B93" s="19"/>
      <c r="C93" s="24"/>
      <c r="D93" s="19"/>
      <c r="E93" s="24"/>
      <c r="F93" s="19"/>
      <c r="G93" s="24"/>
      <c r="H93" s="19"/>
      <c r="I93" s="24"/>
    </row>
    <row r="94" spans="2:9">
      <c r="B94" s="19"/>
      <c r="C94" s="24"/>
      <c r="D94" s="19"/>
      <c r="E94" s="24"/>
      <c r="F94" s="19"/>
      <c r="G94" s="24"/>
      <c r="H94" s="19"/>
      <c r="I94" s="24"/>
    </row>
    <row r="95" spans="2:9">
      <c r="B95" s="19"/>
      <c r="C95" s="24"/>
      <c r="D95" s="19"/>
      <c r="E95" s="24"/>
      <c r="F95" s="19"/>
      <c r="G95" s="24"/>
      <c r="H95" s="19"/>
      <c r="I95" s="24"/>
    </row>
    <row r="96" spans="2:9">
      <c r="B96" s="19"/>
      <c r="C96" s="24"/>
      <c r="D96" s="19"/>
      <c r="E96" s="24"/>
      <c r="F96" s="19"/>
      <c r="G96" s="24"/>
      <c r="H96" s="19"/>
      <c r="I96" s="24"/>
    </row>
    <row r="97" spans="2:9">
      <c r="B97" s="19"/>
      <c r="C97" s="24"/>
      <c r="D97" s="19"/>
      <c r="E97" s="24"/>
      <c r="F97" s="19"/>
      <c r="G97" s="24"/>
      <c r="H97" s="19"/>
      <c r="I97" s="24"/>
    </row>
    <row r="98" spans="2:9">
      <c r="B98" s="19"/>
      <c r="C98" s="24"/>
      <c r="D98" s="19"/>
      <c r="E98" s="24"/>
      <c r="F98" s="19"/>
      <c r="G98" s="24"/>
      <c r="H98" s="19"/>
      <c r="I98" s="24"/>
    </row>
    <row r="99" spans="2:9">
      <c r="B99" s="19"/>
      <c r="C99" s="24"/>
      <c r="D99" s="19"/>
      <c r="E99" s="24"/>
      <c r="F99" s="19"/>
      <c r="G99" s="24"/>
      <c r="H99" s="19"/>
      <c r="I99" s="24"/>
    </row>
    <row r="100" spans="2:9">
      <c r="B100" s="19"/>
      <c r="C100" s="24"/>
      <c r="D100" s="19"/>
      <c r="E100" s="24"/>
      <c r="F100" s="19"/>
      <c r="G100" s="24"/>
      <c r="H100" s="19"/>
      <c r="I100" s="24"/>
    </row>
    <row r="101" spans="2:9">
      <c r="B101" s="19"/>
      <c r="C101" s="24"/>
      <c r="D101" s="19"/>
      <c r="E101" s="24"/>
      <c r="F101" s="19"/>
      <c r="G101" s="24"/>
      <c r="H101" s="19"/>
      <c r="I101" s="24"/>
    </row>
    <row r="102" spans="2:9">
      <c r="B102" s="19"/>
      <c r="C102" s="24"/>
      <c r="D102" s="19"/>
      <c r="E102" s="24"/>
      <c r="F102" s="19"/>
      <c r="G102" s="24"/>
      <c r="H102" s="19"/>
      <c r="I102" s="24"/>
    </row>
    <row r="103" spans="2:9">
      <c r="B103" s="19"/>
      <c r="C103" s="24"/>
      <c r="D103" s="19"/>
      <c r="E103" s="24"/>
      <c r="F103" s="19"/>
      <c r="G103" s="24"/>
      <c r="H103" s="19"/>
      <c r="I103" s="24"/>
    </row>
    <row r="104" spans="2:9">
      <c r="B104" s="19"/>
      <c r="C104" s="24"/>
      <c r="D104" s="19"/>
      <c r="E104" s="24"/>
      <c r="F104" s="19"/>
      <c r="G104" s="24"/>
      <c r="H104" s="19"/>
      <c r="I104" s="24"/>
    </row>
    <row r="105" spans="2:9">
      <c r="B105" s="19"/>
      <c r="C105" s="24"/>
      <c r="D105" s="19"/>
      <c r="E105" s="24"/>
      <c r="F105" s="19"/>
      <c r="G105" s="24"/>
      <c r="H105" s="19"/>
      <c r="I105" s="24"/>
    </row>
    <row r="106" spans="2:9">
      <c r="B106" s="19"/>
      <c r="C106" s="24"/>
      <c r="D106" s="19"/>
      <c r="E106" s="24"/>
      <c r="F106" s="19"/>
      <c r="G106" s="24"/>
      <c r="H106" s="19"/>
      <c r="I106" s="24"/>
    </row>
    <row r="107" spans="2:9">
      <c r="B107" s="19"/>
      <c r="C107" s="24"/>
      <c r="D107" s="19"/>
      <c r="E107" s="24"/>
      <c r="F107" s="19"/>
      <c r="G107" s="24"/>
      <c r="H107" s="19"/>
      <c r="I107" s="24"/>
    </row>
    <row r="108" spans="2:9">
      <c r="B108" s="19"/>
      <c r="C108" s="24"/>
      <c r="D108" s="19"/>
      <c r="E108" s="24"/>
      <c r="F108" s="19"/>
      <c r="G108" s="24"/>
      <c r="H108" s="19"/>
      <c r="I108" s="24"/>
    </row>
    <row r="109" spans="2:9">
      <c r="B109" s="19"/>
      <c r="C109" s="24"/>
      <c r="D109" s="19"/>
      <c r="E109" s="24"/>
      <c r="F109" s="19"/>
      <c r="G109" s="24"/>
      <c r="H109" s="19"/>
      <c r="I109" s="24"/>
    </row>
    <row r="110" spans="2:9">
      <c r="B110" s="19"/>
      <c r="C110" s="24"/>
      <c r="D110" s="19"/>
      <c r="E110" s="24"/>
      <c r="F110" s="19"/>
      <c r="G110" s="24"/>
      <c r="H110" s="19"/>
      <c r="I110" s="24"/>
    </row>
    <row r="111" spans="2:9">
      <c r="B111" s="19"/>
      <c r="C111" s="24"/>
      <c r="D111" s="19"/>
      <c r="E111" s="24"/>
      <c r="F111" s="19"/>
      <c r="G111" s="24"/>
      <c r="H111" s="19"/>
      <c r="I111" s="24"/>
    </row>
    <row r="112" spans="2:9">
      <c r="B112" s="19"/>
      <c r="C112" s="24"/>
      <c r="D112" s="19"/>
      <c r="E112" s="24"/>
      <c r="F112" s="19"/>
      <c r="G112" s="24"/>
      <c r="H112" s="19"/>
      <c r="I112" s="24"/>
    </row>
    <row r="113" spans="2:9">
      <c r="B113" s="19"/>
      <c r="C113" s="24"/>
      <c r="D113" s="19"/>
      <c r="E113" s="24"/>
      <c r="F113" s="19"/>
      <c r="G113" s="24"/>
      <c r="H113" s="19"/>
      <c r="I113" s="24"/>
    </row>
    <row r="114" spans="2:9">
      <c r="B114" s="19"/>
      <c r="C114" s="24"/>
      <c r="D114" s="19"/>
      <c r="E114" s="24"/>
      <c r="F114" s="19"/>
      <c r="G114" s="24"/>
      <c r="H114" s="19"/>
      <c r="I114" s="24"/>
    </row>
    <row r="115" spans="2:9">
      <c r="B115" s="19"/>
      <c r="C115" s="24"/>
      <c r="D115" s="19"/>
      <c r="E115" s="24"/>
      <c r="F115" s="19"/>
      <c r="G115" s="24"/>
      <c r="H115" s="19"/>
      <c r="I115" s="24"/>
    </row>
    <row r="116" spans="2:9">
      <c r="B116" s="19"/>
      <c r="C116" s="24"/>
      <c r="D116" s="19"/>
      <c r="E116" s="24"/>
      <c r="F116" s="19"/>
      <c r="G116" s="24"/>
      <c r="H116" s="19"/>
      <c r="I116" s="24"/>
    </row>
    <row r="117" spans="2:9">
      <c r="B117" s="19"/>
      <c r="C117" s="24"/>
      <c r="D117" s="19"/>
      <c r="E117" s="24"/>
      <c r="F117" s="19"/>
      <c r="G117" s="24"/>
      <c r="H117" s="19"/>
      <c r="I117" s="24"/>
    </row>
    <row r="118" spans="2:9">
      <c r="B118" s="19"/>
      <c r="C118" s="24"/>
      <c r="D118" s="19"/>
      <c r="E118" s="24"/>
      <c r="F118" s="19"/>
      <c r="G118" s="24"/>
      <c r="H118" s="19"/>
      <c r="I118" s="24"/>
    </row>
    <row r="119" spans="2:9">
      <c r="B119" s="19"/>
      <c r="C119" s="24"/>
      <c r="D119" s="19"/>
      <c r="E119" s="24"/>
      <c r="F119" s="19"/>
      <c r="G119" s="24"/>
      <c r="H119" s="19"/>
      <c r="I119" s="24"/>
    </row>
    <row r="120" spans="2:9">
      <c r="B120" s="19"/>
      <c r="C120" s="24"/>
      <c r="D120" s="19"/>
      <c r="E120" s="24"/>
      <c r="F120" s="19"/>
      <c r="G120" s="24"/>
      <c r="H120" s="19"/>
      <c r="I120" s="24"/>
    </row>
    <row r="121" spans="2:9">
      <c r="B121" s="19"/>
      <c r="C121" s="24"/>
      <c r="D121" s="19"/>
      <c r="E121" s="24"/>
      <c r="F121" s="19"/>
      <c r="G121" s="24"/>
      <c r="H121" s="19"/>
      <c r="I121" s="24"/>
    </row>
    <row r="122" spans="2:9">
      <c r="B122" s="19"/>
      <c r="C122" s="24"/>
      <c r="D122" s="19"/>
      <c r="E122" s="24"/>
      <c r="F122" s="19"/>
      <c r="G122" s="24"/>
      <c r="H122" s="19"/>
      <c r="I122" s="24"/>
    </row>
    <row r="123" spans="2:9">
      <c r="B123" s="19"/>
      <c r="C123" s="24"/>
      <c r="D123" s="19"/>
      <c r="E123" s="24"/>
      <c r="F123" s="19"/>
      <c r="G123" s="24"/>
      <c r="H123" s="19"/>
      <c r="I123" s="24"/>
    </row>
    <row r="124" spans="2:9">
      <c r="B124" s="19"/>
      <c r="C124" s="24"/>
      <c r="D124" s="19"/>
      <c r="E124" s="24"/>
      <c r="F124" s="19"/>
      <c r="G124" s="24"/>
      <c r="H124" s="19"/>
      <c r="I124" s="24"/>
    </row>
    <row r="125" spans="2:9">
      <c r="B125" s="19"/>
      <c r="C125" s="24"/>
      <c r="D125" s="19"/>
      <c r="E125" s="24"/>
      <c r="F125" s="19"/>
      <c r="G125" s="24"/>
      <c r="H125" s="19"/>
      <c r="I125" s="24"/>
    </row>
    <row r="126" spans="2:9">
      <c r="B126" s="19"/>
      <c r="C126" s="24"/>
      <c r="D126" s="19"/>
      <c r="E126" s="24"/>
      <c r="F126" s="19"/>
      <c r="G126" s="24"/>
      <c r="H126" s="19"/>
      <c r="I126" s="24"/>
    </row>
    <row r="127" spans="2:9">
      <c r="B127" s="19"/>
      <c r="C127" s="24"/>
      <c r="D127" s="19"/>
      <c r="E127" s="24"/>
      <c r="F127" s="19"/>
      <c r="G127" s="24"/>
      <c r="H127" s="19"/>
      <c r="I127" s="24"/>
    </row>
    <row r="128" spans="2:9">
      <c r="B128" s="19"/>
      <c r="C128" s="24"/>
      <c r="D128" s="19"/>
      <c r="E128" s="24"/>
      <c r="F128" s="19"/>
      <c r="G128" s="24"/>
      <c r="H128" s="19"/>
      <c r="I128" s="24"/>
    </row>
    <row r="129" spans="2:9">
      <c r="B129" s="19"/>
      <c r="C129" s="24"/>
      <c r="D129" s="19"/>
      <c r="E129" s="24"/>
      <c r="F129" s="19"/>
      <c r="G129" s="24"/>
      <c r="H129" s="19"/>
      <c r="I129" s="24"/>
    </row>
    <row r="130" spans="2:9">
      <c r="B130" s="19"/>
      <c r="C130" s="24"/>
      <c r="D130" s="19"/>
      <c r="E130" s="24"/>
      <c r="F130" s="19"/>
      <c r="G130" s="24"/>
      <c r="H130" s="19"/>
      <c r="I130" s="24"/>
    </row>
    <row r="131" spans="2:9">
      <c r="B131" s="19"/>
      <c r="C131" s="24"/>
      <c r="D131" s="19"/>
      <c r="E131" s="24"/>
      <c r="F131" s="19"/>
      <c r="G131" s="24"/>
      <c r="H131" s="19"/>
      <c r="I131" s="24"/>
    </row>
    <row r="132" spans="2:9">
      <c r="B132" s="19"/>
      <c r="C132" s="24"/>
      <c r="D132" s="19"/>
      <c r="E132" s="24"/>
      <c r="F132" s="19"/>
      <c r="G132" s="24"/>
      <c r="H132" s="19"/>
      <c r="I132" s="24"/>
    </row>
    <row r="133" spans="2:9">
      <c r="B133" s="19"/>
      <c r="C133" s="24"/>
      <c r="D133" s="19"/>
      <c r="E133" s="24"/>
      <c r="F133" s="19"/>
      <c r="G133" s="24"/>
      <c r="H133" s="19"/>
      <c r="I133" s="24"/>
    </row>
    <row r="134" spans="2:9">
      <c r="B134" s="19"/>
      <c r="C134" s="24"/>
      <c r="D134" s="19"/>
      <c r="E134" s="24"/>
      <c r="F134" s="19"/>
      <c r="G134" s="24"/>
      <c r="H134" s="19"/>
      <c r="I134" s="24"/>
    </row>
    <row r="135" spans="2:9">
      <c r="B135" s="19"/>
      <c r="C135" s="24"/>
      <c r="D135" s="19"/>
      <c r="E135" s="24"/>
      <c r="F135" s="19"/>
      <c r="G135" s="24"/>
      <c r="H135" s="19"/>
      <c r="I135" s="24"/>
    </row>
    <row r="136" spans="2:9">
      <c r="B136" s="19"/>
      <c r="C136" s="24"/>
      <c r="D136" s="19"/>
      <c r="E136" s="24"/>
      <c r="F136" s="19"/>
      <c r="G136" s="24"/>
      <c r="H136" s="19"/>
      <c r="I136" s="24"/>
    </row>
    <row r="137" spans="2:9">
      <c r="B137" s="19"/>
      <c r="C137" s="24"/>
      <c r="D137" s="19"/>
      <c r="E137" s="24"/>
      <c r="F137" s="19"/>
      <c r="G137" s="24"/>
      <c r="H137" s="19"/>
      <c r="I137" s="24"/>
    </row>
    <row r="138" spans="2:9">
      <c r="B138" s="19"/>
      <c r="C138" s="24"/>
      <c r="D138" s="19"/>
      <c r="E138" s="24"/>
      <c r="F138" s="19"/>
      <c r="G138" s="24"/>
      <c r="H138" s="19"/>
      <c r="I138" s="24"/>
    </row>
    <row r="139" spans="2:9">
      <c r="B139" s="19"/>
      <c r="C139" s="24"/>
      <c r="D139" s="19"/>
      <c r="E139" s="24"/>
      <c r="F139" s="19"/>
      <c r="G139" s="24"/>
      <c r="H139" s="19"/>
      <c r="I139" s="24"/>
    </row>
    <row r="140" spans="2:9">
      <c r="B140" s="19"/>
      <c r="C140" s="24"/>
      <c r="D140" s="19"/>
      <c r="E140" s="24"/>
      <c r="F140" s="19"/>
      <c r="G140" s="24"/>
      <c r="H140" s="19"/>
      <c r="I140" s="24"/>
    </row>
    <row r="141" spans="2:9">
      <c r="B141" s="19"/>
      <c r="C141" s="24"/>
      <c r="D141" s="19"/>
      <c r="E141" s="24"/>
      <c r="F141" s="19"/>
      <c r="G141" s="24"/>
      <c r="H141" s="19"/>
      <c r="I141" s="24"/>
    </row>
    <row r="142" spans="2:9">
      <c r="B142" s="19"/>
      <c r="C142" s="24"/>
      <c r="D142" s="19"/>
      <c r="E142" s="24"/>
      <c r="F142" s="19"/>
      <c r="G142" s="24"/>
      <c r="H142" s="19"/>
      <c r="I142" s="24"/>
    </row>
    <row r="143" spans="2:9">
      <c r="B143" s="19"/>
      <c r="C143" s="24"/>
      <c r="D143" s="19"/>
      <c r="E143" s="24"/>
      <c r="F143" s="19"/>
      <c r="G143" s="24"/>
      <c r="H143" s="19"/>
      <c r="I143" s="24"/>
    </row>
    <row r="144" spans="2:9">
      <c r="B144" s="19"/>
      <c r="C144" s="24"/>
      <c r="D144" s="19"/>
      <c r="E144" s="24"/>
      <c r="F144" s="19"/>
      <c r="G144" s="24"/>
      <c r="H144" s="19"/>
      <c r="I144" s="24"/>
    </row>
    <row r="145" spans="2:9">
      <c r="B145" s="19"/>
      <c r="C145" s="24"/>
      <c r="D145" s="19"/>
      <c r="E145" s="24"/>
      <c r="F145" s="19"/>
      <c r="G145" s="24"/>
      <c r="H145" s="19"/>
      <c r="I145" s="24"/>
    </row>
    <row r="146" spans="2:9">
      <c r="B146" s="19"/>
      <c r="C146" s="24"/>
      <c r="D146" s="19"/>
      <c r="E146" s="24"/>
      <c r="F146" s="19"/>
      <c r="G146" s="24"/>
      <c r="H146" s="19"/>
      <c r="I146" s="24"/>
    </row>
    <row r="147" spans="2:9">
      <c r="B147" s="19"/>
      <c r="C147" s="24"/>
      <c r="D147" s="19"/>
      <c r="E147" s="24"/>
      <c r="F147" s="19"/>
      <c r="G147" s="24"/>
      <c r="H147" s="19"/>
      <c r="I147" s="24"/>
    </row>
    <row r="148" spans="2:9">
      <c r="B148" s="19"/>
      <c r="C148" s="24"/>
      <c r="D148" s="19"/>
      <c r="E148" s="24"/>
      <c r="F148" s="19"/>
      <c r="G148" s="24"/>
      <c r="H148" s="19"/>
      <c r="I148" s="24"/>
    </row>
    <row r="149" spans="2:9">
      <c r="B149" s="19"/>
      <c r="C149" s="24"/>
      <c r="D149" s="19"/>
      <c r="E149" s="24"/>
      <c r="F149" s="19"/>
      <c r="G149" s="24"/>
      <c r="H149" s="19"/>
      <c r="I149" s="24"/>
    </row>
  </sheetData>
  <mergeCells count="15">
    <mergeCell ref="A1:L1"/>
    <mergeCell ref="A2:L3"/>
    <mergeCell ref="A6:I6"/>
    <mergeCell ref="A7:A12"/>
    <mergeCell ref="B7:E7"/>
    <mergeCell ref="F7:G7"/>
    <mergeCell ref="L7:L12"/>
    <mergeCell ref="H7:K7"/>
    <mergeCell ref="B8:C10"/>
    <mergeCell ref="D8:E10"/>
    <mergeCell ref="J4:L4"/>
    <mergeCell ref="F8:G10"/>
    <mergeCell ref="H8:I10"/>
    <mergeCell ref="J8:K10"/>
    <mergeCell ref="J5:L5"/>
  </mergeCells>
  <printOptions horizontalCentered="1"/>
  <pageMargins left="0" right="0" top="0.56000000000000005" bottom="0" header="0" footer="0"/>
  <pageSetup paperSize="9" scale="65" fitToHeight="0" orientation="landscape" r:id="rId1"/>
  <headerFooter>
    <oddHeader xml:space="preserve">&amp;Rแบบ PI ง.บค 67-01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topLeftCell="A27" zoomScale="90" zoomScaleNormal="90" zoomScaleSheetLayoutView="80" workbookViewId="0">
      <selection activeCell="G20" sqref="G20"/>
    </sheetView>
  </sheetViews>
  <sheetFormatPr defaultRowHeight="21"/>
  <cols>
    <col min="1" max="1" width="61.28515625" style="24" customWidth="1"/>
    <col min="2" max="2" width="7.42578125" style="251" customWidth="1"/>
    <col min="3" max="3" width="19.5703125" style="251" customWidth="1"/>
    <col min="4" max="4" width="7.5703125" style="251" bestFit="1" customWidth="1"/>
    <col min="5" max="5" width="19.5703125" style="251" customWidth="1"/>
    <col min="6" max="6" width="7.42578125" style="251" customWidth="1"/>
    <col min="7" max="7" width="19.5703125" style="251" customWidth="1"/>
    <col min="8" max="8" width="8.140625" style="251" customWidth="1"/>
    <col min="9" max="9" width="19.5703125" style="251" customWidth="1"/>
    <col min="10" max="10" width="19.5703125" style="19" customWidth="1"/>
    <col min="11" max="11" width="8.5703125" style="306" bestFit="1" customWidth="1"/>
    <col min="12" max="12" width="40.28515625" style="333" customWidth="1"/>
    <col min="13" max="254" width="9" style="24"/>
    <col min="255" max="255" width="45.85546875" style="24" customWidth="1"/>
    <col min="256" max="263" width="10.5703125" style="24" customWidth="1"/>
    <col min="264" max="264" width="9.7109375" style="24" customWidth="1"/>
    <col min="265" max="265" width="8.42578125" style="24" bestFit="1" customWidth="1"/>
    <col min="266" max="266" width="9.140625" style="24" bestFit="1" customWidth="1"/>
    <col min="267" max="267" width="10.7109375" style="24" customWidth="1"/>
    <col min="268" max="268" width="31.7109375" style="24" customWidth="1"/>
    <col min="269" max="510" width="9" style="24"/>
    <col min="511" max="511" width="45.85546875" style="24" customWidth="1"/>
    <col min="512" max="519" width="10.5703125" style="24" customWidth="1"/>
    <col min="520" max="520" width="9.7109375" style="24" customWidth="1"/>
    <col min="521" max="521" width="8.42578125" style="24" bestFit="1" customWidth="1"/>
    <col min="522" max="522" width="9.140625" style="24" bestFit="1" customWidth="1"/>
    <col min="523" max="523" width="10.7109375" style="24" customWidth="1"/>
    <col min="524" max="524" width="31.7109375" style="24" customWidth="1"/>
    <col min="525" max="766" width="9" style="24"/>
    <col min="767" max="767" width="45.85546875" style="24" customWidth="1"/>
    <col min="768" max="775" width="10.5703125" style="24" customWidth="1"/>
    <col min="776" max="776" width="9.7109375" style="24" customWidth="1"/>
    <col min="777" max="777" width="8.42578125" style="24" bestFit="1" customWidth="1"/>
    <col min="778" max="778" width="9.140625" style="24" bestFit="1" customWidth="1"/>
    <col min="779" max="779" width="10.7109375" style="24" customWidth="1"/>
    <col min="780" max="780" width="31.7109375" style="24" customWidth="1"/>
    <col min="781" max="1022" width="9" style="24"/>
    <col min="1023" max="1023" width="45.85546875" style="24" customWidth="1"/>
    <col min="1024" max="1031" width="10.5703125" style="24" customWidth="1"/>
    <col min="1032" max="1032" width="9.7109375" style="24" customWidth="1"/>
    <col min="1033" max="1033" width="8.42578125" style="24" bestFit="1" customWidth="1"/>
    <col min="1034" max="1034" width="9.140625" style="24" bestFit="1" customWidth="1"/>
    <col min="1035" max="1035" width="10.7109375" style="24" customWidth="1"/>
    <col min="1036" max="1036" width="31.7109375" style="24" customWidth="1"/>
    <col min="1037" max="1278" width="9" style="24"/>
    <col min="1279" max="1279" width="45.85546875" style="24" customWidth="1"/>
    <col min="1280" max="1287" width="10.5703125" style="24" customWidth="1"/>
    <col min="1288" max="1288" width="9.7109375" style="24" customWidth="1"/>
    <col min="1289" max="1289" width="8.42578125" style="24" bestFit="1" customWidth="1"/>
    <col min="1290" max="1290" width="9.140625" style="24" bestFit="1" customWidth="1"/>
    <col min="1291" max="1291" width="10.7109375" style="24" customWidth="1"/>
    <col min="1292" max="1292" width="31.7109375" style="24" customWidth="1"/>
    <col min="1293" max="1534" width="9" style="24"/>
    <col min="1535" max="1535" width="45.85546875" style="24" customWidth="1"/>
    <col min="1536" max="1543" width="10.5703125" style="24" customWidth="1"/>
    <col min="1544" max="1544" width="9.7109375" style="24" customWidth="1"/>
    <col min="1545" max="1545" width="8.42578125" style="24" bestFit="1" customWidth="1"/>
    <col min="1546" max="1546" width="9.140625" style="24" bestFit="1" customWidth="1"/>
    <col min="1547" max="1547" width="10.7109375" style="24" customWidth="1"/>
    <col min="1548" max="1548" width="31.7109375" style="24" customWidth="1"/>
    <col min="1549" max="1790" width="9" style="24"/>
    <col min="1791" max="1791" width="45.85546875" style="24" customWidth="1"/>
    <col min="1792" max="1799" width="10.5703125" style="24" customWidth="1"/>
    <col min="1800" max="1800" width="9.7109375" style="24" customWidth="1"/>
    <col min="1801" max="1801" width="8.42578125" style="24" bestFit="1" customWidth="1"/>
    <col min="1802" max="1802" width="9.140625" style="24" bestFit="1" customWidth="1"/>
    <col min="1803" max="1803" width="10.7109375" style="24" customWidth="1"/>
    <col min="1804" max="1804" width="31.7109375" style="24" customWidth="1"/>
    <col min="1805" max="2046" width="9" style="24"/>
    <col min="2047" max="2047" width="45.85546875" style="24" customWidth="1"/>
    <col min="2048" max="2055" width="10.5703125" style="24" customWidth="1"/>
    <col min="2056" max="2056" width="9.7109375" style="24" customWidth="1"/>
    <col min="2057" max="2057" width="8.42578125" style="24" bestFit="1" customWidth="1"/>
    <col min="2058" max="2058" width="9.140625" style="24" bestFit="1" customWidth="1"/>
    <col min="2059" max="2059" width="10.7109375" style="24" customWidth="1"/>
    <col min="2060" max="2060" width="31.7109375" style="24" customWidth="1"/>
    <col min="2061" max="2302" width="9" style="24"/>
    <col min="2303" max="2303" width="45.85546875" style="24" customWidth="1"/>
    <col min="2304" max="2311" width="10.5703125" style="24" customWidth="1"/>
    <col min="2312" max="2312" width="9.7109375" style="24" customWidth="1"/>
    <col min="2313" max="2313" width="8.42578125" style="24" bestFit="1" customWidth="1"/>
    <col min="2314" max="2314" width="9.140625" style="24" bestFit="1" customWidth="1"/>
    <col min="2315" max="2315" width="10.7109375" style="24" customWidth="1"/>
    <col min="2316" max="2316" width="31.7109375" style="24" customWidth="1"/>
    <col min="2317" max="2558" width="9" style="24"/>
    <col min="2559" max="2559" width="45.85546875" style="24" customWidth="1"/>
    <col min="2560" max="2567" width="10.5703125" style="24" customWidth="1"/>
    <col min="2568" max="2568" width="9.7109375" style="24" customWidth="1"/>
    <col min="2569" max="2569" width="8.42578125" style="24" bestFit="1" customWidth="1"/>
    <col min="2570" max="2570" width="9.140625" style="24" bestFit="1" customWidth="1"/>
    <col min="2571" max="2571" width="10.7109375" style="24" customWidth="1"/>
    <col min="2572" max="2572" width="31.7109375" style="24" customWidth="1"/>
    <col min="2573" max="2814" width="9" style="24"/>
    <col min="2815" max="2815" width="45.85546875" style="24" customWidth="1"/>
    <col min="2816" max="2823" width="10.5703125" style="24" customWidth="1"/>
    <col min="2824" max="2824" width="9.7109375" style="24" customWidth="1"/>
    <col min="2825" max="2825" width="8.42578125" style="24" bestFit="1" customWidth="1"/>
    <col min="2826" max="2826" width="9.140625" style="24" bestFit="1" customWidth="1"/>
    <col min="2827" max="2827" width="10.7109375" style="24" customWidth="1"/>
    <col min="2828" max="2828" width="31.7109375" style="24" customWidth="1"/>
    <col min="2829" max="3070" width="9" style="24"/>
    <col min="3071" max="3071" width="45.85546875" style="24" customWidth="1"/>
    <col min="3072" max="3079" width="10.5703125" style="24" customWidth="1"/>
    <col min="3080" max="3080" width="9.7109375" style="24" customWidth="1"/>
    <col min="3081" max="3081" width="8.42578125" style="24" bestFit="1" customWidth="1"/>
    <col min="3082" max="3082" width="9.140625" style="24" bestFit="1" customWidth="1"/>
    <col min="3083" max="3083" width="10.7109375" style="24" customWidth="1"/>
    <col min="3084" max="3084" width="31.7109375" style="24" customWidth="1"/>
    <col min="3085" max="3326" width="9" style="24"/>
    <col min="3327" max="3327" width="45.85546875" style="24" customWidth="1"/>
    <col min="3328" max="3335" width="10.5703125" style="24" customWidth="1"/>
    <col min="3336" max="3336" width="9.7109375" style="24" customWidth="1"/>
    <col min="3337" max="3337" width="8.42578125" style="24" bestFit="1" customWidth="1"/>
    <col min="3338" max="3338" width="9.140625" style="24" bestFit="1" customWidth="1"/>
    <col min="3339" max="3339" width="10.7109375" style="24" customWidth="1"/>
    <col min="3340" max="3340" width="31.7109375" style="24" customWidth="1"/>
    <col min="3341" max="3582" width="9" style="24"/>
    <col min="3583" max="3583" width="45.85546875" style="24" customWidth="1"/>
    <col min="3584" max="3591" width="10.5703125" style="24" customWidth="1"/>
    <col min="3592" max="3592" width="9.7109375" style="24" customWidth="1"/>
    <col min="3593" max="3593" width="8.42578125" style="24" bestFit="1" customWidth="1"/>
    <col min="3594" max="3594" width="9.140625" style="24" bestFit="1" customWidth="1"/>
    <col min="3595" max="3595" width="10.7109375" style="24" customWidth="1"/>
    <col min="3596" max="3596" width="31.7109375" style="24" customWidth="1"/>
    <col min="3597" max="3838" width="9" style="24"/>
    <col min="3839" max="3839" width="45.85546875" style="24" customWidth="1"/>
    <col min="3840" max="3847" width="10.5703125" style="24" customWidth="1"/>
    <col min="3848" max="3848" width="9.7109375" style="24" customWidth="1"/>
    <col min="3849" max="3849" width="8.42578125" style="24" bestFit="1" customWidth="1"/>
    <col min="3850" max="3850" width="9.140625" style="24" bestFit="1" customWidth="1"/>
    <col min="3851" max="3851" width="10.7109375" style="24" customWidth="1"/>
    <col min="3852" max="3852" width="31.7109375" style="24" customWidth="1"/>
    <col min="3853" max="4094" width="9" style="24"/>
    <col min="4095" max="4095" width="45.85546875" style="24" customWidth="1"/>
    <col min="4096" max="4103" width="10.5703125" style="24" customWidth="1"/>
    <col min="4104" max="4104" width="9.7109375" style="24" customWidth="1"/>
    <col min="4105" max="4105" width="8.42578125" style="24" bestFit="1" customWidth="1"/>
    <col min="4106" max="4106" width="9.140625" style="24" bestFit="1" customWidth="1"/>
    <col min="4107" max="4107" width="10.7109375" style="24" customWidth="1"/>
    <col min="4108" max="4108" width="31.7109375" style="24" customWidth="1"/>
    <col min="4109" max="4350" width="9" style="24"/>
    <col min="4351" max="4351" width="45.85546875" style="24" customWidth="1"/>
    <col min="4352" max="4359" width="10.5703125" style="24" customWidth="1"/>
    <col min="4360" max="4360" width="9.7109375" style="24" customWidth="1"/>
    <col min="4361" max="4361" width="8.42578125" style="24" bestFit="1" customWidth="1"/>
    <col min="4362" max="4362" width="9.140625" style="24" bestFit="1" customWidth="1"/>
    <col min="4363" max="4363" width="10.7109375" style="24" customWidth="1"/>
    <col min="4364" max="4364" width="31.7109375" style="24" customWidth="1"/>
    <col min="4365" max="4606" width="9" style="24"/>
    <col min="4607" max="4607" width="45.85546875" style="24" customWidth="1"/>
    <col min="4608" max="4615" width="10.5703125" style="24" customWidth="1"/>
    <col min="4616" max="4616" width="9.7109375" style="24" customWidth="1"/>
    <col min="4617" max="4617" width="8.42578125" style="24" bestFit="1" customWidth="1"/>
    <col min="4618" max="4618" width="9.140625" style="24" bestFit="1" customWidth="1"/>
    <col min="4619" max="4619" width="10.7109375" style="24" customWidth="1"/>
    <col min="4620" max="4620" width="31.7109375" style="24" customWidth="1"/>
    <col min="4621" max="4862" width="9" style="24"/>
    <col min="4863" max="4863" width="45.85546875" style="24" customWidth="1"/>
    <col min="4864" max="4871" width="10.5703125" style="24" customWidth="1"/>
    <col min="4872" max="4872" width="9.7109375" style="24" customWidth="1"/>
    <col min="4873" max="4873" width="8.42578125" style="24" bestFit="1" customWidth="1"/>
    <col min="4874" max="4874" width="9.140625" style="24" bestFit="1" customWidth="1"/>
    <col min="4875" max="4875" width="10.7109375" style="24" customWidth="1"/>
    <col min="4876" max="4876" width="31.7109375" style="24" customWidth="1"/>
    <col min="4877" max="5118" width="9" style="24"/>
    <col min="5119" max="5119" width="45.85546875" style="24" customWidth="1"/>
    <col min="5120" max="5127" width="10.5703125" style="24" customWidth="1"/>
    <col min="5128" max="5128" width="9.7109375" style="24" customWidth="1"/>
    <col min="5129" max="5129" width="8.42578125" style="24" bestFit="1" customWidth="1"/>
    <col min="5130" max="5130" width="9.140625" style="24" bestFit="1" customWidth="1"/>
    <col min="5131" max="5131" width="10.7109375" style="24" customWidth="1"/>
    <col min="5132" max="5132" width="31.7109375" style="24" customWidth="1"/>
    <col min="5133" max="5374" width="9" style="24"/>
    <col min="5375" max="5375" width="45.85546875" style="24" customWidth="1"/>
    <col min="5376" max="5383" width="10.5703125" style="24" customWidth="1"/>
    <col min="5384" max="5384" width="9.7109375" style="24" customWidth="1"/>
    <col min="5385" max="5385" width="8.42578125" style="24" bestFit="1" customWidth="1"/>
    <col min="5386" max="5386" width="9.140625" style="24" bestFit="1" customWidth="1"/>
    <col min="5387" max="5387" width="10.7109375" style="24" customWidth="1"/>
    <col min="5388" max="5388" width="31.7109375" style="24" customWidth="1"/>
    <col min="5389" max="5630" width="9" style="24"/>
    <col min="5631" max="5631" width="45.85546875" style="24" customWidth="1"/>
    <col min="5632" max="5639" width="10.5703125" style="24" customWidth="1"/>
    <col min="5640" max="5640" width="9.7109375" style="24" customWidth="1"/>
    <col min="5641" max="5641" width="8.42578125" style="24" bestFit="1" customWidth="1"/>
    <col min="5642" max="5642" width="9.140625" style="24" bestFit="1" customWidth="1"/>
    <col min="5643" max="5643" width="10.7109375" style="24" customWidth="1"/>
    <col min="5644" max="5644" width="31.7109375" style="24" customWidth="1"/>
    <col min="5645" max="5886" width="9" style="24"/>
    <col min="5887" max="5887" width="45.85546875" style="24" customWidth="1"/>
    <col min="5888" max="5895" width="10.5703125" style="24" customWidth="1"/>
    <col min="5896" max="5896" width="9.7109375" style="24" customWidth="1"/>
    <col min="5897" max="5897" width="8.42578125" style="24" bestFit="1" customWidth="1"/>
    <col min="5898" max="5898" width="9.140625" style="24" bestFit="1" customWidth="1"/>
    <col min="5899" max="5899" width="10.7109375" style="24" customWidth="1"/>
    <col min="5900" max="5900" width="31.7109375" style="24" customWidth="1"/>
    <col min="5901" max="6142" width="9" style="24"/>
    <col min="6143" max="6143" width="45.85546875" style="24" customWidth="1"/>
    <col min="6144" max="6151" width="10.5703125" style="24" customWidth="1"/>
    <col min="6152" max="6152" width="9.7109375" style="24" customWidth="1"/>
    <col min="6153" max="6153" width="8.42578125" style="24" bestFit="1" customWidth="1"/>
    <col min="6154" max="6154" width="9.140625" style="24" bestFit="1" customWidth="1"/>
    <col min="6155" max="6155" width="10.7109375" style="24" customWidth="1"/>
    <col min="6156" max="6156" width="31.7109375" style="24" customWidth="1"/>
    <col min="6157" max="6398" width="9" style="24"/>
    <col min="6399" max="6399" width="45.85546875" style="24" customWidth="1"/>
    <col min="6400" max="6407" width="10.5703125" style="24" customWidth="1"/>
    <col min="6408" max="6408" width="9.7109375" style="24" customWidth="1"/>
    <col min="6409" max="6409" width="8.42578125" style="24" bestFit="1" customWidth="1"/>
    <col min="6410" max="6410" width="9.140625" style="24" bestFit="1" customWidth="1"/>
    <col min="6411" max="6411" width="10.7109375" style="24" customWidth="1"/>
    <col min="6412" max="6412" width="31.7109375" style="24" customWidth="1"/>
    <col min="6413" max="6654" width="9" style="24"/>
    <col min="6655" max="6655" width="45.85546875" style="24" customWidth="1"/>
    <col min="6656" max="6663" width="10.5703125" style="24" customWidth="1"/>
    <col min="6664" max="6664" width="9.7109375" style="24" customWidth="1"/>
    <col min="6665" max="6665" width="8.42578125" style="24" bestFit="1" customWidth="1"/>
    <col min="6666" max="6666" width="9.140625" style="24" bestFit="1" customWidth="1"/>
    <col min="6667" max="6667" width="10.7109375" style="24" customWidth="1"/>
    <col min="6668" max="6668" width="31.7109375" style="24" customWidth="1"/>
    <col min="6669" max="6910" width="9" style="24"/>
    <col min="6911" max="6911" width="45.85546875" style="24" customWidth="1"/>
    <col min="6912" max="6919" width="10.5703125" style="24" customWidth="1"/>
    <col min="6920" max="6920" width="9.7109375" style="24" customWidth="1"/>
    <col min="6921" max="6921" width="8.42578125" style="24" bestFit="1" customWidth="1"/>
    <col min="6922" max="6922" width="9.140625" style="24" bestFit="1" customWidth="1"/>
    <col min="6923" max="6923" width="10.7109375" style="24" customWidth="1"/>
    <col min="6924" max="6924" width="31.7109375" style="24" customWidth="1"/>
    <col min="6925" max="7166" width="9" style="24"/>
    <col min="7167" max="7167" width="45.85546875" style="24" customWidth="1"/>
    <col min="7168" max="7175" width="10.5703125" style="24" customWidth="1"/>
    <col min="7176" max="7176" width="9.7109375" style="24" customWidth="1"/>
    <col min="7177" max="7177" width="8.42578125" style="24" bestFit="1" customWidth="1"/>
    <col min="7178" max="7178" width="9.140625" style="24" bestFit="1" customWidth="1"/>
    <col min="7179" max="7179" width="10.7109375" style="24" customWidth="1"/>
    <col min="7180" max="7180" width="31.7109375" style="24" customWidth="1"/>
    <col min="7181" max="7422" width="9" style="24"/>
    <col min="7423" max="7423" width="45.85546875" style="24" customWidth="1"/>
    <col min="7424" max="7431" width="10.5703125" style="24" customWidth="1"/>
    <col min="7432" max="7432" width="9.7109375" style="24" customWidth="1"/>
    <col min="7433" max="7433" width="8.42578125" style="24" bestFit="1" customWidth="1"/>
    <col min="7434" max="7434" width="9.140625" style="24" bestFit="1" customWidth="1"/>
    <col min="7435" max="7435" width="10.7109375" style="24" customWidth="1"/>
    <col min="7436" max="7436" width="31.7109375" style="24" customWidth="1"/>
    <col min="7437" max="7678" width="9" style="24"/>
    <col min="7679" max="7679" width="45.85546875" style="24" customWidth="1"/>
    <col min="7680" max="7687" width="10.5703125" style="24" customWidth="1"/>
    <col min="7688" max="7688" width="9.7109375" style="24" customWidth="1"/>
    <col min="7689" max="7689" width="8.42578125" style="24" bestFit="1" customWidth="1"/>
    <col min="7690" max="7690" width="9.140625" style="24" bestFit="1" customWidth="1"/>
    <col min="7691" max="7691" width="10.7109375" style="24" customWidth="1"/>
    <col min="7692" max="7692" width="31.7109375" style="24" customWidth="1"/>
    <col min="7693" max="7934" width="9" style="24"/>
    <col min="7935" max="7935" width="45.85546875" style="24" customWidth="1"/>
    <col min="7936" max="7943" width="10.5703125" style="24" customWidth="1"/>
    <col min="7944" max="7944" width="9.7109375" style="24" customWidth="1"/>
    <col min="7945" max="7945" width="8.42578125" style="24" bestFit="1" customWidth="1"/>
    <col min="7946" max="7946" width="9.140625" style="24" bestFit="1" customWidth="1"/>
    <col min="7947" max="7947" width="10.7109375" style="24" customWidth="1"/>
    <col min="7948" max="7948" width="31.7109375" style="24" customWidth="1"/>
    <col min="7949" max="8190" width="9" style="24"/>
    <col min="8191" max="8191" width="45.85546875" style="24" customWidth="1"/>
    <col min="8192" max="8199" width="10.5703125" style="24" customWidth="1"/>
    <col min="8200" max="8200" width="9.7109375" style="24" customWidth="1"/>
    <col min="8201" max="8201" width="8.42578125" style="24" bestFit="1" customWidth="1"/>
    <col min="8202" max="8202" width="9.140625" style="24" bestFit="1" customWidth="1"/>
    <col min="8203" max="8203" width="10.7109375" style="24" customWidth="1"/>
    <col min="8204" max="8204" width="31.7109375" style="24" customWidth="1"/>
    <col min="8205" max="8446" width="9" style="24"/>
    <col min="8447" max="8447" width="45.85546875" style="24" customWidth="1"/>
    <col min="8448" max="8455" width="10.5703125" style="24" customWidth="1"/>
    <col min="8456" max="8456" width="9.7109375" style="24" customWidth="1"/>
    <col min="8457" max="8457" width="8.42578125" style="24" bestFit="1" customWidth="1"/>
    <col min="8458" max="8458" width="9.140625" style="24" bestFit="1" customWidth="1"/>
    <col min="8459" max="8459" width="10.7109375" style="24" customWidth="1"/>
    <col min="8460" max="8460" width="31.7109375" style="24" customWidth="1"/>
    <col min="8461" max="8702" width="9" style="24"/>
    <col min="8703" max="8703" width="45.85546875" style="24" customWidth="1"/>
    <col min="8704" max="8711" width="10.5703125" style="24" customWidth="1"/>
    <col min="8712" max="8712" width="9.7109375" style="24" customWidth="1"/>
    <col min="8713" max="8713" width="8.42578125" style="24" bestFit="1" customWidth="1"/>
    <col min="8714" max="8714" width="9.140625" style="24" bestFit="1" customWidth="1"/>
    <col min="8715" max="8715" width="10.7109375" style="24" customWidth="1"/>
    <col min="8716" max="8716" width="31.7109375" style="24" customWidth="1"/>
    <col min="8717" max="8958" width="9" style="24"/>
    <col min="8959" max="8959" width="45.85546875" style="24" customWidth="1"/>
    <col min="8960" max="8967" width="10.5703125" style="24" customWidth="1"/>
    <col min="8968" max="8968" width="9.7109375" style="24" customWidth="1"/>
    <col min="8969" max="8969" width="8.42578125" style="24" bestFit="1" customWidth="1"/>
    <col min="8970" max="8970" width="9.140625" style="24" bestFit="1" customWidth="1"/>
    <col min="8971" max="8971" width="10.7109375" style="24" customWidth="1"/>
    <col min="8972" max="8972" width="31.7109375" style="24" customWidth="1"/>
    <col min="8973" max="9214" width="9" style="24"/>
    <col min="9215" max="9215" width="45.85546875" style="24" customWidth="1"/>
    <col min="9216" max="9223" width="10.5703125" style="24" customWidth="1"/>
    <col min="9224" max="9224" width="9.7109375" style="24" customWidth="1"/>
    <col min="9225" max="9225" width="8.42578125" style="24" bestFit="1" customWidth="1"/>
    <col min="9226" max="9226" width="9.140625" style="24" bestFit="1" customWidth="1"/>
    <col min="9227" max="9227" width="10.7109375" style="24" customWidth="1"/>
    <col min="9228" max="9228" width="31.7109375" style="24" customWidth="1"/>
    <col min="9229" max="9470" width="9" style="24"/>
    <col min="9471" max="9471" width="45.85546875" style="24" customWidth="1"/>
    <col min="9472" max="9479" width="10.5703125" style="24" customWidth="1"/>
    <col min="9480" max="9480" width="9.7109375" style="24" customWidth="1"/>
    <col min="9481" max="9481" width="8.42578125" style="24" bestFit="1" customWidth="1"/>
    <col min="9482" max="9482" width="9.140625" style="24" bestFit="1" customWidth="1"/>
    <col min="9483" max="9483" width="10.7109375" style="24" customWidth="1"/>
    <col min="9484" max="9484" width="31.7109375" style="24" customWidth="1"/>
    <col min="9485" max="9726" width="9" style="24"/>
    <col min="9727" max="9727" width="45.85546875" style="24" customWidth="1"/>
    <col min="9728" max="9735" width="10.5703125" style="24" customWidth="1"/>
    <col min="9736" max="9736" width="9.7109375" style="24" customWidth="1"/>
    <col min="9737" max="9737" width="8.42578125" style="24" bestFit="1" customWidth="1"/>
    <col min="9738" max="9738" width="9.140625" style="24" bestFit="1" customWidth="1"/>
    <col min="9739" max="9739" width="10.7109375" style="24" customWidth="1"/>
    <col min="9740" max="9740" width="31.7109375" style="24" customWidth="1"/>
    <col min="9741" max="9982" width="9" style="24"/>
    <col min="9983" max="9983" width="45.85546875" style="24" customWidth="1"/>
    <col min="9984" max="9991" width="10.5703125" style="24" customWidth="1"/>
    <col min="9992" max="9992" width="9.7109375" style="24" customWidth="1"/>
    <col min="9993" max="9993" width="8.42578125" style="24" bestFit="1" customWidth="1"/>
    <col min="9994" max="9994" width="9.140625" style="24" bestFit="1" customWidth="1"/>
    <col min="9995" max="9995" width="10.7109375" style="24" customWidth="1"/>
    <col min="9996" max="9996" width="31.7109375" style="24" customWidth="1"/>
    <col min="9997" max="10238" width="9" style="24"/>
    <col min="10239" max="10239" width="45.85546875" style="24" customWidth="1"/>
    <col min="10240" max="10247" width="10.5703125" style="24" customWidth="1"/>
    <col min="10248" max="10248" width="9.7109375" style="24" customWidth="1"/>
    <col min="10249" max="10249" width="8.42578125" style="24" bestFit="1" customWidth="1"/>
    <col min="10250" max="10250" width="9.140625" style="24" bestFit="1" customWidth="1"/>
    <col min="10251" max="10251" width="10.7109375" style="24" customWidth="1"/>
    <col min="10252" max="10252" width="31.7109375" style="24" customWidth="1"/>
    <col min="10253" max="10494" width="9" style="24"/>
    <col min="10495" max="10495" width="45.85546875" style="24" customWidth="1"/>
    <col min="10496" max="10503" width="10.5703125" style="24" customWidth="1"/>
    <col min="10504" max="10504" width="9.7109375" style="24" customWidth="1"/>
    <col min="10505" max="10505" width="8.42578125" style="24" bestFit="1" customWidth="1"/>
    <col min="10506" max="10506" width="9.140625" style="24" bestFit="1" customWidth="1"/>
    <col min="10507" max="10507" width="10.7109375" style="24" customWidth="1"/>
    <col min="10508" max="10508" width="31.7109375" style="24" customWidth="1"/>
    <col min="10509" max="10750" width="9" style="24"/>
    <col min="10751" max="10751" width="45.85546875" style="24" customWidth="1"/>
    <col min="10752" max="10759" width="10.5703125" style="24" customWidth="1"/>
    <col min="10760" max="10760" width="9.7109375" style="24" customWidth="1"/>
    <col min="10761" max="10761" width="8.42578125" style="24" bestFit="1" customWidth="1"/>
    <col min="10762" max="10762" width="9.140625" style="24" bestFit="1" customWidth="1"/>
    <col min="10763" max="10763" width="10.7109375" style="24" customWidth="1"/>
    <col min="10764" max="10764" width="31.7109375" style="24" customWidth="1"/>
    <col min="10765" max="11006" width="9" style="24"/>
    <col min="11007" max="11007" width="45.85546875" style="24" customWidth="1"/>
    <col min="11008" max="11015" width="10.5703125" style="24" customWidth="1"/>
    <col min="11016" max="11016" width="9.7109375" style="24" customWidth="1"/>
    <col min="11017" max="11017" width="8.42578125" style="24" bestFit="1" customWidth="1"/>
    <col min="11018" max="11018" width="9.140625" style="24" bestFit="1" customWidth="1"/>
    <col min="11019" max="11019" width="10.7109375" style="24" customWidth="1"/>
    <col min="11020" max="11020" width="31.7109375" style="24" customWidth="1"/>
    <col min="11021" max="11262" width="9" style="24"/>
    <col min="11263" max="11263" width="45.85546875" style="24" customWidth="1"/>
    <col min="11264" max="11271" width="10.5703125" style="24" customWidth="1"/>
    <col min="11272" max="11272" width="9.7109375" style="24" customWidth="1"/>
    <col min="11273" max="11273" width="8.42578125" style="24" bestFit="1" customWidth="1"/>
    <col min="11274" max="11274" width="9.140625" style="24" bestFit="1" customWidth="1"/>
    <col min="11275" max="11275" width="10.7109375" style="24" customWidth="1"/>
    <col min="11276" max="11276" width="31.7109375" style="24" customWidth="1"/>
    <col min="11277" max="11518" width="9" style="24"/>
    <col min="11519" max="11519" width="45.85546875" style="24" customWidth="1"/>
    <col min="11520" max="11527" width="10.5703125" style="24" customWidth="1"/>
    <col min="11528" max="11528" width="9.7109375" style="24" customWidth="1"/>
    <col min="11529" max="11529" width="8.42578125" style="24" bestFit="1" customWidth="1"/>
    <col min="11530" max="11530" width="9.140625" style="24" bestFit="1" customWidth="1"/>
    <col min="11531" max="11531" width="10.7109375" style="24" customWidth="1"/>
    <col min="11532" max="11532" width="31.7109375" style="24" customWidth="1"/>
    <col min="11533" max="11774" width="9" style="24"/>
    <col min="11775" max="11775" width="45.85546875" style="24" customWidth="1"/>
    <col min="11776" max="11783" width="10.5703125" style="24" customWidth="1"/>
    <col min="11784" max="11784" width="9.7109375" style="24" customWidth="1"/>
    <col min="11785" max="11785" width="8.42578125" style="24" bestFit="1" customWidth="1"/>
    <col min="11786" max="11786" width="9.140625" style="24" bestFit="1" customWidth="1"/>
    <col min="11787" max="11787" width="10.7109375" style="24" customWidth="1"/>
    <col min="11788" max="11788" width="31.7109375" style="24" customWidth="1"/>
    <col min="11789" max="12030" width="9" style="24"/>
    <col min="12031" max="12031" width="45.85546875" style="24" customWidth="1"/>
    <col min="12032" max="12039" width="10.5703125" style="24" customWidth="1"/>
    <col min="12040" max="12040" width="9.7109375" style="24" customWidth="1"/>
    <col min="12041" max="12041" width="8.42578125" style="24" bestFit="1" customWidth="1"/>
    <col min="12042" max="12042" width="9.140625" style="24" bestFit="1" customWidth="1"/>
    <col min="12043" max="12043" width="10.7109375" style="24" customWidth="1"/>
    <col min="12044" max="12044" width="31.7109375" style="24" customWidth="1"/>
    <col min="12045" max="12286" width="9" style="24"/>
    <col min="12287" max="12287" width="45.85546875" style="24" customWidth="1"/>
    <col min="12288" max="12295" width="10.5703125" style="24" customWidth="1"/>
    <col min="12296" max="12296" width="9.7109375" style="24" customWidth="1"/>
    <col min="12297" max="12297" width="8.42578125" style="24" bestFit="1" customWidth="1"/>
    <col min="12298" max="12298" width="9.140625" style="24" bestFit="1" customWidth="1"/>
    <col min="12299" max="12299" width="10.7109375" style="24" customWidth="1"/>
    <col min="12300" max="12300" width="31.7109375" style="24" customWidth="1"/>
    <col min="12301" max="12542" width="9" style="24"/>
    <col min="12543" max="12543" width="45.85546875" style="24" customWidth="1"/>
    <col min="12544" max="12551" width="10.5703125" style="24" customWidth="1"/>
    <col min="12552" max="12552" width="9.7109375" style="24" customWidth="1"/>
    <col min="12553" max="12553" width="8.42578125" style="24" bestFit="1" customWidth="1"/>
    <col min="12554" max="12554" width="9.140625" style="24" bestFit="1" customWidth="1"/>
    <col min="12555" max="12555" width="10.7109375" style="24" customWidth="1"/>
    <col min="12556" max="12556" width="31.7109375" style="24" customWidth="1"/>
    <col min="12557" max="12798" width="9" style="24"/>
    <col min="12799" max="12799" width="45.85546875" style="24" customWidth="1"/>
    <col min="12800" max="12807" width="10.5703125" style="24" customWidth="1"/>
    <col min="12808" max="12808" width="9.7109375" style="24" customWidth="1"/>
    <col min="12809" max="12809" width="8.42578125" style="24" bestFit="1" customWidth="1"/>
    <col min="12810" max="12810" width="9.140625" style="24" bestFit="1" customWidth="1"/>
    <col min="12811" max="12811" width="10.7109375" style="24" customWidth="1"/>
    <col min="12812" max="12812" width="31.7109375" style="24" customWidth="1"/>
    <col min="12813" max="13054" width="9" style="24"/>
    <col min="13055" max="13055" width="45.85546875" style="24" customWidth="1"/>
    <col min="13056" max="13063" width="10.5703125" style="24" customWidth="1"/>
    <col min="13064" max="13064" width="9.7109375" style="24" customWidth="1"/>
    <col min="13065" max="13065" width="8.42578125" style="24" bestFit="1" customWidth="1"/>
    <col min="13066" max="13066" width="9.140625" style="24" bestFit="1" customWidth="1"/>
    <col min="13067" max="13067" width="10.7109375" style="24" customWidth="1"/>
    <col min="13068" max="13068" width="31.7109375" style="24" customWidth="1"/>
    <col min="13069" max="13310" width="9" style="24"/>
    <col min="13311" max="13311" width="45.85546875" style="24" customWidth="1"/>
    <col min="13312" max="13319" width="10.5703125" style="24" customWidth="1"/>
    <col min="13320" max="13320" width="9.7109375" style="24" customWidth="1"/>
    <col min="13321" max="13321" width="8.42578125" style="24" bestFit="1" customWidth="1"/>
    <col min="13322" max="13322" width="9.140625" style="24" bestFit="1" customWidth="1"/>
    <col min="13323" max="13323" width="10.7109375" style="24" customWidth="1"/>
    <col min="13324" max="13324" width="31.7109375" style="24" customWidth="1"/>
    <col min="13325" max="13566" width="9" style="24"/>
    <col min="13567" max="13567" width="45.85546875" style="24" customWidth="1"/>
    <col min="13568" max="13575" width="10.5703125" style="24" customWidth="1"/>
    <col min="13576" max="13576" width="9.7109375" style="24" customWidth="1"/>
    <col min="13577" max="13577" width="8.42578125" style="24" bestFit="1" customWidth="1"/>
    <col min="13578" max="13578" width="9.140625" style="24" bestFit="1" customWidth="1"/>
    <col min="13579" max="13579" width="10.7109375" style="24" customWidth="1"/>
    <col min="13580" max="13580" width="31.7109375" style="24" customWidth="1"/>
    <col min="13581" max="13822" width="9" style="24"/>
    <col min="13823" max="13823" width="45.85546875" style="24" customWidth="1"/>
    <col min="13824" max="13831" width="10.5703125" style="24" customWidth="1"/>
    <col min="13832" max="13832" width="9.7109375" style="24" customWidth="1"/>
    <col min="13833" max="13833" width="8.42578125" style="24" bestFit="1" customWidth="1"/>
    <col min="13834" max="13834" width="9.140625" style="24" bestFit="1" customWidth="1"/>
    <col min="13835" max="13835" width="10.7109375" style="24" customWidth="1"/>
    <col min="13836" max="13836" width="31.7109375" style="24" customWidth="1"/>
    <col min="13837" max="14078" width="9" style="24"/>
    <col min="14079" max="14079" width="45.85546875" style="24" customWidth="1"/>
    <col min="14080" max="14087" width="10.5703125" style="24" customWidth="1"/>
    <col min="14088" max="14088" width="9.7109375" style="24" customWidth="1"/>
    <col min="14089" max="14089" width="8.42578125" style="24" bestFit="1" customWidth="1"/>
    <col min="14090" max="14090" width="9.140625" style="24" bestFit="1" customWidth="1"/>
    <col min="14091" max="14091" width="10.7109375" style="24" customWidth="1"/>
    <col min="14092" max="14092" width="31.7109375" style="24" customWidth="1"/>
    <col min="14093" max="14334" width="9" style="24"/>
    <col min="14335" max="14335" width="45.85546875" style="24" customWidth="1"/>
    <col min="14336" max="14343" width="10.5703125" style="24" customWidth="1"/>
    <col min="14344" max="14344" width="9.7109375" style="24" customWidth="1"/>
    <col min="14345" max="14345" width="8.42578125" style="24" bestFit="1" customWidth="1"/>
    <col min="14346" max="14346" width="9.140625" style="24" bestFit="1" customWidth="1"/>
    <col min="14347" max="14347" width="10.7109375" style="24" customWidth="1"/>
    <col min="14348" max="14348" width="31.7109375" style="24" customWidth="1"/>
    <col min="14349" max="14590" width="9" style="24"/>
    <col min="14591" max="14591" width="45.85546875" style="24" customWidth="1"/>
    <col min="14592" max="14599" width="10.5703125" style="24" customWidth="1"/>
    <col min="14600" max="14600" width="9.7109375" style="24" customWidth="1"/>
    <col min="14601" max="14601" width="8.42578125" style="24" bestFit="1" customWidth="1"/>
    <col min="14602" max="14602" width="9.140625" style="24" bestFit="1" customWidth="1"/>
    <col min="14603" max="14603" width="10.7109375" style="24" customWidth="1"/>
    <col min="14604" max="14604" width="31.7109375" style="24" customWidth="1"/>
    <col min="14605" max="14846" width="9" style="24"/>
    <col min="14847" max="14847" width="45.85546875" style="24" customWidth="1"/>
    <col min="14848" max="14855" width="10.5703125" style="24" customWidth="1"/>
    <col min="14856" max="14856" width="9.7109375" style="24" customWidth="1"/>
    <col min="14857" max="14857" width="8.42578125" style="24" bestFit="1" customWidth="1"/>
    <col min="14858" max="14858" width="9.140625" style="24" bestFit="1" customWidth="1"/>
    <col min="14859" max="14859" width="10.7109375" style="24" customWidth="1"/>
    <col min="14860" max="14860" width="31.7109375" style="24" customWidth="1"/>
    <col min="14861" max="15102" width="9" style="24"/>
    <col min="15103" max="15103" width="45.85546875" style="24" customWidth="1"/>
    <col min="15104" max="15111" width="10.5703125" style="24" customWidth="1"/>
    <col min="15112" max="15112" width="9.7109375" style="24" customWidth="1"/>
    <col min="15113" max="15113" width="8.42578125" style="24" bestFit="1" customWidth="1"/>
    <col min="15114" max="15114" width="9.140625" style="24" bestFit="1" customWidth="1"/>
    <col min="15115" max="15115" width="10.7109375" style="24" customWidth="1"/>
    <col min="15116" max="15116" width="31.7109375" style="24" customWidth="1"/>
    <col min="15117" max="15358" width="9" style="24"/>
    <col min="15359" max="15359" width="45.85546875" style="24" customWidth="1"/>
    <col min="15360" max="15367" width="10.5703125" style="24" customWidth="1"/>
    <col min="15368" max="15368" width="9.7109375" style="24" customWidth="1"/>
    <col min="15369" max="15369" width="8.42578125" style="24" bestFit="1" customWidth="1"/>
    <col min="15370" max="15370" width="9.140625" style="24" bestFit="1" customWidth="1"/>
    <col min="15371" max="15371" width="10.7109375" style="24" customWidth="1"/>
    <col min="15372" max="15372" width="31.7109375" style="24" customWidth="1"/>
    <col min="15373" max="15614" width="9" style="24"/>
    <col min="15615" max="15615" width="45.85546875" style="24" customWidth="1"/>
    <col min="15616" max="15623" width="10.5703125" style="24" customWidth="1"/>
    <col min="15624" max="15624" width="9.7109375" style="24" customWidth="1"/>
    <col min="15625" max="15625" width="8.42578125" style="24" bestFit="1" customWidth="1"/>
    <col min="15626" max="15626" width="9.140625" style="24" bestFit="1" customWidth="1"/>
    <col min="15627" max="15627" width="10.7109375" style="24" customWidth="1"/>
    <col min="15628" max="15628" width="31.7109375" style="24" customWidth="1"/>
    <col min="15629" max="15870" width="9" style="24"/>
    <col min="15871" max="15871" width="45.85546875" style="24" customWidth="1"/>
    <col min="15872" max="15879" width="10.5703125" style="24" customWidth="1"/>
    <col min="15880" max="15880" width="9.7109375" style="24" customWidth="1"/>
    <col min="15881" max="15881" width="8.42578125" style="24" bestFit="1" customWidth="1"/>
    <col min="15882" max="15882" width="9.140625" style="24" bestFit="1" customWidth="1"/>
    <col min="15883" max="15883" width="10.7109375" style="24" customWidth="1"/>
    <col min="15884" max="15884" width="31.7109375" style="24" customWidth="1"/>
    <col min="15885" max="16126" width="9" style="24"/>
    <col min="16127" max="16127" width="45.85546875" style="24" customWidth="1"/>
    <col min="16128" max="16135" width="10.5703125" style="24" customWidth="1"/>
    <col min="16136" max="16136" width="9.7109375" style="24" customWidth="1"/>
    <col min="16137" max="16137" width="8.42578125" style="24" bestFit="1" customWidth="1"/>
    <col min="16138" max="16138" width="9.140625" style="24" bestFit="1" customWidth="1"/>
    <col min="16139" max="16139" width="10.7109375" style="24" customWidth="1"/>
    <col min="16140" max="16140" width="31.7109375" style="24" customWidth="1"/>
    <col min="16141" max="16371" width="9" style="24"/>
    <col min="16372" max="16384" width="9" style="24" customWidth="1"/>
  </cols>
  <sheetData>
    <row r="1" spans="1:12" ht="26.25" customHeight="1">
      <c r="A1" s="927" t="s">
        <v>696</v>
      </c>
      <c r="B1" s="927"/>
      <c r="C1" s="927"/>
      <c r="D1" s="927"/>
      <c r="E1" s="927"/>
      <c r="F1" s="927"/>
      <c r="G1" s="927"/>
      <c r="H1" s="927"/>
      <c r="I1" s="927"/>
      <c r="J1" s="927"/>
      <c r="K1" s="927"/>
      <c r="L1" s="927"/>
    </row>
    <row r="2" spans="1:12" ht="15.75" customHeight="1">
      <c r="A2" s="927" t="s">
        <v>35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</row>
    <row r="3" spans="1:12" ht="9.75" customHeight="1">
      <c r="A3" s="927"/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</row>
    <row r="4" spans="1:12" ht="32.25" customHeight="1">
      <c r="A4" s="25" t="s">
        <v>691</v>
      </c>
      <c r="J4" s="928"/>
      <c r="K4" s="928"/>
      <c r="L4" s="928"/>
    </row>
    <row r="5" spans="1:12">
      <c r="A5" s="25" t="s">
        <v>692</v>
      </c>
      <c r="J5" s="927"/>
      <c r="K5" s="927"/>
      <c r="L5" s="927"/>
    </row>
    <row r="6" spans="1:12" ht="28.5" customHeight="1">
      <c r="A6" s="929"/>
      <c r="B6" s="929"/>
      <c r="C6" s="929"/>
      <c r="D6" s="929"/>
      <c r="E6" s="929"/>
      <c r="F6" s="929"/>
      <c r="G6" s="929"/>
      <c r="H6" s="929"/>
      <c r="I6" s="929"/>
      <c r="L6" s="330" t="s">
        <v>9</v>
      </c>
    </row>
    <row r="7" spans="1:12" s="305" customFormat="1" ht="24.6" customHeight="1">
      <c r="A7" s="914" t="s">
        <v>10</v>
      </c>
      <c r="B7" s="917" t="s">
        <v>23</v>
      </c>
      <c r="C7" s="917"/>
      <c r="D7" s="917"/>
      <c r="E7" s="917"/>
      <c r="F7" s="918" t="s">
        <v>24</v>
      </c>
      <c r="G7" s="918"/>
      <c r="H7" s="919" t="s">
        <v>608</v>
      </c>
      <c r="I7" s="919"/>
      <c r="J7" s="919"/>
      <c r="K7" s="919"/>
      <c r="L7" s="930" t="s">
        <v>11</v>
      </c>
    </row>
    <row r="8" spans="1:12" s="305" customFormat="1" ht="24.6" customHeight="1">
      <c r="A8" s="915"/>
      <c r="B8" s="920" t="s">
        <v>161</v>
      </c>
      <c r="C8" s="921"/>
      <c r="D8" s="920" t="s">
        <v>40</v>
      </c>
      <c r="E8" s="921"/>
      <c r="F8" s="920" t="s">
        <v>41</v>
      </c>
      <c r="G8" s="921"/>
      <c r="H8" s="920" t="s">
        <v>19</v>
      </c>
      <c r="I8" s="921"/>
      <c r="J8" s="920" t="s">
        <v>679</v>
      </c>
      <c r="K8" s="921"/>
      <c r="L8" s="931"/>
    </row>
    <row r="9" spans="1:12" s="305" customFormat="1" ht="27" customHeight="1">
      <c r="A9" s="915"/>
      <c r="B9" s="922"/>
      <c r="C9" s="923"/>
      <c r="D9" s="922"/>
      <c r="E9" s="923"/>
      <c r="F9" s="922"/>
      <c r="G9" s="923"/>
      <c r="H9" s="922"/>
      <c r="I9" s="923"/>
      <c r="J9" s="922"/>
      <c r="K9" s="923"/>
      <c r="L9" s="931"/>
    </row>
    <row r="10" spans="1:12" s="305" customFormat="1" ht="55.5" customHeight="1">
      <c r="A10" s="915"/>
      <c r="B10" s="924"/>
      <c r="C10" s="925"/>
      <c r="D10" s="924"/>
      <c r="E10" s="925"/>
      <c r="F10" s="924"/>
      <c r="G10" s="925"/>
      <c r="H10" s="924"/>
      <c r="I10" s="925"/>
      <c r="J10" s="924"/>
      <c r="K10" s="925"/>
      <c r="L10" s="931"/>
    </row>
    <row r="11" spans="1:12" s="334" customFormat="1" ht="43.5" customHeight="1">
      <c r="A11" s="915"/>
      <c r="B11" s="348">
        <v>1</v>
      </c>
      <c r="C11" s="348">
        <v>2</v>
      </c>
      <c r="D11" s="348">
        <v>3</v>
      </c>
      <c r="E11" s="348">
        <v>4</v>
      </c>
      <c r="F11" s="348">
        <v>5</v>
      </c>
      <c r="G11" s="348">
        <v>6</v>
      </c>
      <c r="H11" s="348">
        <v>7</v>
      </c>
      <c r="I11" s="348">
        <v>8</v>
      </c>
      <c r="J11" s="348" t="s">
        <v>693</v>
      </c>
      <c r="K11" s="348" t="s">
        <v>686</v>
      </c>
      <c r="L11" s="931"/>
    </row>
    <row r="12" spans="1:12" s="27" customFormat="1" ht="27" customHeight="1">
      <c r="A12" s="916"/>
      <c r="B12" s="258" t="s">
        <v>2</v>
      </c>
      <c r="C12" s="258" t="s">
        <v>56</v>
      </c>
      <c r="D12" s="258" t="s">
        <v>2</v>
      </c>
      <c r="E12" s="258" t="s">
        <v>56</v>
      </c>
      <c r="F12" s="258" t="s">
        <v>2</v>
      </c>
      <c r="G12" s="258" t="s">
        <v>56</v>
      </c>
      <c r="H12" s="258" t="s">
        <v>2</v>
      </c>
      <c r="I12" s="258" t="s">
        <v>56</v>
      </c>
      <c r="J12" s="258" t="s">
        <v>56</v>
      </c>
      <c r="K12" s="329" t="s">
        <v>25</v>
      </c>
      <c r="L12" s="932"/>
    </row>
    <row r="13" spans="1:12" ht="25.5" customHeight="1">
      <c r="A13" s="259" t="s">
        <v>20</v>
      </c>
      <c r="B13" s="255">
        <f t="shared" ref="B13:I13" si="0">B14+B38</f>
        <v>2905</v>
      </c>
      <c r="C13" s="255">
        <f t="shared" si="0"/>
        <v>1287527200</v>
      </c>
      <c r="D13" s="255">
        <f t="shared" si="0"/>
        <v>2506</v>
      </c>
      <c r="E13" s="255">
        <f t="shared" si="0"/>
        <v>1165518400</v>
      </c>
      <c r="F13" s="255">
        <f t="shared" si="0"/>
        <v>2884</v>
      </c>
      <c r="G13" s="255">
        <f t="shared" si="0"/>
        <v>1269625000</v>
      </c>
      <c r="H13" s="255">
        <f t="shared" si="0"/>
        <v>2908</v>
      </c>
      <c r="I13" s="255">
        <f t="shared" si="0"/>
        <v>1400861100</v>
      </c>
      <c r="J13" s="319">
        <f t="shared" ref="J13:J16" si="1">I13-G13</f>
        <v>131236100</v>
      </c>
      <c r="K13" s="327">
        <f t="shared" ref="K13:K15" si="2">+J13/G13*100</f>
        <v>10.336603327754258</v>
      </c>
      <c r="L13" s="344"/>
    </row>
    <row r="14" spans="1:12" s="25" customFormat="1" ht="28.5" customHeight="1">
      <c r="A14" s="29" t="s">
        <v>58</v>
      </c>
      <c r="B14" s="254">
        <f t="shared" ref="B14:I14" si="3">+B15+B28+B34</f>
        <v>2905</v>
      </c>
      <c r="C14" s="254">
        <f t="shared" si="3"/>
        <v>1286685700</v>
      </c>
      <c r="D14" s="254">
        <f t="shared" si="3"/>
        <v>2506</v>
      </c>
      <c r="E14" s="254">
        <f t="shared" si="3"/>
        <v>1165518400</v>
      </c>
      <c r="F14" s="254">
        <f t="shared" si="3"/>
        <v>2884</v>
      </c>
      <c r="G14" s="254">
        <f t="shared" si="3"/>
        <v>1268304200</v>
      </c>
      <c r="H14" s="254">
        <f t="shared" si="3"/>
        <v>2908</v>
      </c>
      <c r="I14" s="254">
        <f t="shared" si="3"/>
        <v>1398707200</v>
      </c>
      <c r="J14" s="254">
        <f t="shared" si="1"/>
        <v>130403000</v>
      </c>
      <c r="K14" s="322">
        <f t="shared" si="2"/>
        <v>10.281681634421773</v>
      </c>
      <c r="L14" s="331"/>
    </row>
    <row r="15" spans="1:12" s="25" customFormat="1">
      <c r="A15" s="260" t="s">
        <v>61</v>
      </c>
      <c r="B15" s="307">
        <f>+B16+B19</f>
        <v>2553</v>
      </c>
      <c r="C15" s="307">
        <f t="shared" ref="C15:I15" si="4">+C16+C19</f>
        <v>1186387400</v>
      </c>
      <c r="D15" s="307">
        <f t="shared" si="4"/>
        <v>2180</v>
      </c>
      <c r="E15" s="307">
        <f t="shared" si="4"/>
        <v>1073583400</v>
      </c>
      <c r="F15" s="307">
        <f t="shared" si="4"/>
        <v>2541</v>
      </c>
      <c r="G15" s="307">
        <f t="shared" si="4"/>
        <v>1173338700</v>
      </c>
      <c r="H15" s="307">
        <f t="shared" si="4"/>
        <v>2563</v>
      </c>
      <c r="I15" s="307">
        <f t="shared" si="4"/>
        <v>1297689700</v>
      </c>
      <c r="J15" s="317">
        <f t="shared" si="1"/>
        <v>124351000</v>
      </c>
      <c r="K15" s="325">
        <f t="shared" si="2"/>
        <v>10.598048116882193</v>
      </c>
      <c r="L15" s="345"/>
    </row>
    <row r="16" spans="1:12">
      <c r="A16" s="46" t="s">
        <v>79</v>
      </c>
      <c r="B16" s="308">
        <f>B17+B18</f>
        <v>2553</v>
      </c>
      <c r="C16" s="308">
        <f t="shared" ref="C16:I16" si="5">C17+C18</f>
        <v>1025116600</v>
      </c>
      <c r="D16" s="308">
        <f t="shared" si="5"/>
        <v>2180</v>
      </c>
      <c r="E16" s="308">
        <f t="shared" si="5"/>
        <v>1073583400</v>
      </c>
      <c r="F16" s="308">
        <f t="shared" si="5"/>
        <v>2541</v>
      </c>
      <c r="G16" s="308">
        <f t="shared" si="5"/>
        <v>1020658900</v>
      </c>
      <c r="H16" s="308">
        <f t="shared" si="5"/>
        <v>2563</v>
      </c>
      <c r="I16" s="308">
        <f t="shared" si="5"/>
        <v>1145398600</v>
      </c>
      <c r="J16" s="318">
        <f t="shared" si="1"/>
        <v>124739700</v>
      </c>
      <c r="K16" s="326">
        <f>+J16/G16*100</f>
        <v>12.221487511645664</v>
      </c>
      <c r="L16" s="332"/>
    </row>
    <row r="17" spans="1:12" ht="25.5" customHeight="1">
      <c r="A17" s="355" t="s">
        <v>80</v>
      </c>
      <c r="B17" s="308">
        <v>2553</v>
      </c>
      <c r="C17" s="308">
        <v>1025116600</v>
      </c>
      <c r="D17" s="308">
        <v>2180</v>
      </c>
      <c r="E17" s="308">
        <v>1073583400</v>
      </c>
      <c r="F17" s="308">
        <v>2541</v>
      </c>
      <c r="G17" s="308">
        <v>1020658900</v>
      </c>
      <c r="H17" s="308">
        <v>2563</v>
      </c>
      <c r="I17" s="308">
        <v>1145398600</v>
      </c>
      <c r="J17" s="318">
        <f>I17-G17</f>
        <v>124739700</v>
      </c>
      <c r="K17" s="326">
        <f>+J17/G17*100</f>
        <v>12.221487511645664</v>
      </c>
      <c r="L17" s="335"/>
    </row>
    <row r="18" spans="1:12" ht="26.25" customHeight="1">
      <c r="A18" s="355" t="s">
        <v>81</v>
      </c>
      <c r="B18" s="308">
        <v>0</v>
      </c>
      <c r="C18" s="308">
        <v>0</v>
      </c>
      <c r="D18" s="308">
        <v>0</v>
      </c>
      <c r="E18" s="308">
        <v>0</v>
      </c>
      <c r="F18" s="308">
        <v>0</v>
      </c>
      <c r="G18" s="308">
        <v>0</v>
      </c>
      <c r="H18" s="308">
        <v>0</v>
      </c>
      <c r="I18" s="308">
        <v>0</v>
      </c>
      <c r="J18" s="318">
        <f t="shared" ref="J18:J22" si="6">I18-G18</f>
        <v>0</v>
      </c>
      <c r="K18" s="326" t="e">
        <f t="shared" ref="K18:K22" si="7">+J18/G18*100</f>
        <v>#DIV/0!</v>
      </c>
      <c r="L18" s="335"/>
    </row>
    <row r="19" spans="1:12">
      <c r="A19" s="356" t="s">
        <v>82</v>
      </c>
      <c r="B19" s="308"/>
      <c r="C19" s="308">
        <f>C20+C22+C24+C25</f>
        <v>161270800</v>
      </c>
      <c r="D19" s="308"/>
      <c r="E19" s="308">
        <f>E20+E22+E24+E25</f>
        <v>0</v>
      </c>
      <c r="F19" s="308"/>
      <c r="G19" s="308">
        <f>G20+G22+G24+G25</f>
        <v>152679800</v>
      </c>
      <c r="H19" s="308"/>
      <c r="I19" s="308">
        <f>I20+I22+I24+I25</f>
        <v>152291100</v>
      </c>
      <c r="J19" s="318">
        <f t="shared" si="6"/>
        <v>-388700</v>
      </c>
      <c r="K19" s="326">
        <f t="shared" si="7"/>
        <v>-0.25458508591182333</v>
      </c>
      <c r="L19" s="336"/>
    </row>
    <row r="20" spans="1:12">
      <c r="A20" s="355" t="s">
        <v>83</v>
      </c>
      <c r="B20" s="308"/>
      <c r="C20" s="308">
        <f>+C21</f>
        <v>78798000</v>
      </c>
      <c r="D20" s="308">
        <f t="shared" ref="D20:I20" si="8">+D21</f>
        <v>0</v>
      </c>
      <c r="E20" s="308">
        <f t="shared" si="8"/>
        <v>0</v>
      </c>
      <c r="F20" s="308"/>
      <c r="G20" s="308">
        <f t="shared" si="8"/>
        <v>73096800</v>
      </c>
      <c r="H20" s="308"/>
      <c r="I20" s="308">
        <f t="shared" si="8"/>
        <v>72912000</v>
      </c>
      <c r="J20" s="318">
        <f t="shared" si="6"/>
        <v>-184800</v>
      </c>
      <c r="K20" s="326">
        <f t="shared" si="7"/>
        <v>-0.2528154447253505</v>
      </c>
      <c r="L20" s="336"/>
    </row>
    <row r="21" spans="1:12" ht="27.75" customHeight="1">
      <c r="A21" s="357" t="s">
        <v>547</v>
      </c>
      <c r="B21" s="308">
        <v>1231</v>
      </c>
      <c r="C21" s="308">
        <v>78798000</v>
      </c>
      <c r="D21" s="308">
        <v>0</v>
      </c>
      <c r="E21" s="308">
        <v>0</v>
      </c>
      <c r="F21" s="308">
        <v>1147</v>
      </c>
      <c r="G21" s="308">
        <v>73096800</v>
      </c>
      <c r="H21" s="308">
        <v>1136</v>
      </c>
      <c r="I21" s="308">
        <v>72912000</v>
      </c>
      <c r="J21" s="318">
        <f>I21-G21</f>
        <v>-184800</v>
      </c>
      <c r="K21" s="326">
        <f t="shared" si="7"/>
        <v>-0.2528154447253505</v>
      </c>
      <c r="L21" s="335"/>
    </row>
    <row r="22" spans="1:12">
      <c r="A22" s="355" t="s">
        <v>84</v>
      </c>
      <c r="B22" s="308"/>
      <c r="C22" s="308">
        <f>SUM(C23:C23)</f>
        <v>79209600</v>
      </c>
      <c r="D22" s="308"/>
      <c r="E22" s="308">
        <f>SUM(E23:E23)</f>
        <v>0</v>
      </c>
      <c r="F22" s="308"/>
      <c r="G22" s="308">
        <f>SUM(G23:G23)</f>
        <v>76815600</v>
      </c>
      <c r="H22" s="308"/>
      <c r="I22" s="308">
        <f>SUM(I23:I23)</f>
        <v>76560000</v>
      </c>
      <c r="J22" s="318">
        <f t="shared" si="6"/>
        <v>-255600</v>
      </c>
      <c r="K22" s="326">
        <f t="shared" si="7"/>
        <v>-0.33274491118991456</v>
      </c>
      <c r="L22" s="336"/>
    </row>
    <row r="23" spans="1:12" ht="27.75" customHeight="1">
      <c r="A23" s="357" t="s">
        <v>130</v>
      </c>
      <c r="B23" s="347">
        <v>1245</v>
      </c>
      <c r="C23" s="343">
        <v>79209600</v>
      </c>
      <c r="D23" s="346">
        <v>0</v>
      </c>
      <c r="E23" s="343">
        <v>0</v>
      </c>
      <c r="F23" s="308">
        <v>1212</v>
      </c>
      <c r="G23" s="343">
        <v>76815600</v>
      </c>
      <c r="H23" s="308">
        <v>1206</v>
      </c>
      <c r="I23" s="308">
        <v>76560000</v>
      </c>
      <c r="J23" s="318">
        <f t="shared" ref="J23:J42" si="9">I23-G23</f>
        <v>-255600</v>
      </c>
      <c r="K23" s="326">
        <f t="shared" ref="K23:K42" si="10">+J23/G23*100</f>
        <v>-0.33274491118991456</v>
      </c>
      <c r="L23" s="335"/>
    </row>
    <row r="24" spans="1:12" ht="26.25" customHeight="1">
      <c r="A24" s="358" t="s">
        <v>85</v>
      </c>
      <c r="B24" s="316">
        <v>9</v>
      </c>
      <c r="C24" s="316">
        <v>118700</v>
      </c>
      <c r="D24" s="316">
        <v>0</v>
      </c>
      <c r="E24" s="316">
        <v>0</v>
      </c>
      <c r="F24" s="308">
        <v>4</v>
      </c>
      <c r="G24" s="308">
        <v>14900</v>
      </c>
      <c r="H24" s="308">
        <v>1</v>
      </c>
      <c r="I24" s="308">
        <v>5900</v>
      </c>
      <c r="J24" s="318">
        <f t="shared" si="9"/>
        <v>-9000</v>
      </c>
      <c r="K24" s="326">
        <f t="shared" si="10"/>
        <v>-60.402684563758392</v>
      </c>
      <c r="L24" s="335"/>
    </row>
    <row r="25" spans="1:12">
      <c r="A25" s="355" t="s">
        <v>86</v>
      </c>
      <c r="B25" s="308"/>
      <c r="C25" s="308">
        <f>SUM(C26:C27)</f>
        <v>3144500</v>
      </c>
      <c r="D25" s="308"/>
      <c r="E25" s="308">
        <f>SUM(E26:E27)</f>
        <v>0</v>
      </c>
      <c r="F25" s="308"/>
      <c r="G25" s="308">
        <f>SUM(G26:G27)</f>
        <v>2752500</v>
      </c>
      <c r="H25" s="308"/>
      <c r="I25" s="308">
        <f>SUM(I26:I27)</f>
        <v>2813200</v>
      </c>
      <c r="J25" s="318">
        <f t="shared" si="9"/>
        <v>60700</v>
      </c>
      <c r="K25" s="326">
        <f t="shared" si="10"/>
        <v>2.2052679382379656</v>
      </c>
      <c r="L25" s="336"/>
    </row>
    <row r="26" spans="1:12" ht="33.75" customHeight="1">
      <c r="A26" s="359" t="s">
        <v>683</v>
      </c>
      <c r="B26" s="308">
        <v>56</v>
      </c>
      <c r="C26" s="308">
        <v>888500</v>
      </c>
      <c r="D26" s="308">
        <v>0</v>
      </c>
      <c r="E26" s="308">
        <v>0</v>
      </c>
      <c r="F26" s="308">
        <v>53</v>
      </c>
      <c r="G26" s="308">
        <v>808500</v>
      </c>
      <c r="H26" s="308">
        <v>53</v>
      </c>
      <c r="I26" s="308">
        <v>773200</v>
      </c>
      <c r="J26" s="318">
        <f t="shared" si="9"/>
        <v>-35300</v>
      </c>
      <c r="K26" s="326">
        <f t="shared" si="10"/>
        <v>-4.3661100803957948</v>
      </c>
      <c r="L26" s="335"/>
    </row>
    <row r="27" spans="1:12" ht="48.75" customHeight="1">
      <c r="A27" s="359" t="s">
        <v>684</v>
      </c>
      <c r="B27" s="308">
        <v>94</v>
      </c>
      <c r="C27" s="308">
        <v>2256000</v>
      </c>
      <c r="D27" s="308">
        <v>0</v>
      </c>
      <c r="E27" s="308">
        <v>0</v>
      </c>
      <c r="F27" s="308">
        <v>81</v>
      </c>
      <c r="G27" s="308">
        <v>1944000</v>
      </c>
      <c r="H27" s="308">
        <v>85</v>
      </c>
      <c r="I27" s="308">
        <v>2040000</v>
      </c>
      <c r="J27" s="318">
        <f t="shared" si="9"/>
        <v>96000</v>
      </c>
      <c r="K27" s="326">
        <f t="shared" si="10"/>
        <v>4.9382716049382713</v>
      </c>
      <c r="L27" s="335"/>
    </row>
    <row r="28" spans="1:12">
      <c r="A28" s="261" t="s">
        <v>62</v>
      </c>
      <c r="B28" s="309">
        <f>+B29+B31</f>
        <v>173</v>
      </c>
      <c r="C28" s="309">
        <f t="shared" ref="C28:I28" si="11">+C29+C31</f>
        <v>55936000</v>
      </c>
      <c r="D28" s="309">
        <f t="shared" si="11"/>
        <v>156</v>
      </c>
      <c r="E28" s="309">
        <f t="shared" si="11"/>
        <v>50079400</v>
      </c>
      <c r="F28" s="309">
        <f t="shared" si="11"/>
        <v>146</v>
      </c>
      <c r="G28" s="309">
        <f t="shared" si="11"/>
        <v>49724100</v>
      </c>
      <c r="H28" s="309">
        <f t="shared" si="11"/>
        <v>117</v>
      </c>
      <c r="I28" s="309">
        <f t="shared" si="11"/>
        <v>41810100</v>
      </c>
      <c r="J28" s="353">
        <f t="shared" si="9"/>
        <v>-7914000</v>
      </c>
      <c r="K28" s="354">
        <f t="shared" si="10"/>
        <v>-15.915823514151088</v>
      </c>
      <c r="L28" s="337"/>
    </row>
    <row r="29" spans="1:12">
      <c r="A29" s="46" t="s">
        <v>87</v>
      </c>
      <c r="B29" s="308">
        <f>+B30</f>
        <v>173</v>
      </c>
      <c r="C29" s="308">
        <f t="shared" ref="C29:I29" si="12">+C30</f>
        <v>55816000</v>
      </c>
      <c r="D29" s="308">
        <f t="shared" si="12"/>
        <v>156</v>
      </c>
      <c r="E29" s="308">
        <f t="shared" si="12"/>
        <v>50079400</v>
      </c>
      <c r="F29" s="308">
        <f t="shared" si="12"/>
        <v>146</v>
      </c>
      <c r="G29" s="308">
        <f t="shared" si="12"/>
        <v>49604100</v>
      </c>
      <c r="H29" s="308">
        <f t="shared" si="12"/>
        <v>117</v>
      </c>
      <c r="I29" s="308">
        <f t="shared" si="12"/>
        <v>41690100</v>
      </c>
      <c r="J29" s="318">
        <f t="shared" si="9"/>
        <v>-7914000</v>
      </c>
      <c r="K29" s="326">
        <f t="shared" si="10"/>
        <v>-15.954326356087501</v>
      </c>
      <c r="L29" s="336"/>
    </row>
    <row r="30" spans="1:12" ht="44.25" customHeight="1">
      <c r="A30" s="47" t="s">
        <v>88</v>
      </c>
      <c r="B30" s="308">
        <v>173</v>
      </c>
      <c r="C30" s="308">
        <v>55816000</v>
      </c>
      <c r="D30" s="308">
        <v>156</v>
      </c>
      <c r="E30" s="308">
        <v>50079400</v>
      </c>
      <c r="F30" s="308">
        <v>146</v>
      </c>
      <c r="G30" s="308">
        <v>49604100</v>
      </c>
      <c r="H30" s="308">
        <v>117</v>
      </c>
      <c r="I30" s="308">
        <v>41690100</v>
      </c>
      <c r="J30" s="318">
        <f t="shared" si="9"/>
        <v>-7914000</v>
      </c>
      <c r="K30" s="326">
        <f t="shared" si="10"/>
        <v>-15.954326356087501</v>
      </c>
      <c r="L30" s="335"/>
    </row>
    <row r="31" spans="1:12">
      <c r="A31" s="46" t="s">
        <v>89</v>
      </c>
      <c r="B31" s="308"/>
      <c r="C31" s="308">
        <f>C32</f>
        <v>120000</v>
      </c>
      <c r="D31" s="308"/>
      <c r="E31" s="308">
        <f>E32</f>
        <v>0</v>
      </c>
      <c r="F31" s="308"/>
      <c r="G31" s="308">
        <f>G32</f>
        <v>120000</v>
      </c>
      <c r="H31" s="308"/>
      <c r="I31" s="308">
        <f>I32</f>
        <v>120000</v>
      </c>
      <c r="J31" s="318">
        <f t="shared" si="9"/>
        <v>0</v>
      </c>
      <c r="K31" s="326">
        <f t="shared" si="10"/>
        <v>0</v>
      </c>
      <c r="L31" s="336"/>
    </row>
    <row r="32" spans="1:12">
      <c r="A32" s="47" t="s">
        <v>689</v>
      </c>
      <c r="B32" s="308"/>
      <c r="C32" s="308">
        <f t="shared" ref="C32:I32" si="13">+C33</f>
        <v>120000</v>
      </c>
      <c r="D32" s="308"/>
      <c r="E32" s="308">
        <f t="shared" si="13"/>
        <v>0</v>
      </c>
      <c r="F32" s="308"/>
      <c r="G32" s="308">
        <f t="shared" si="13"/>
        <v>120000</v>
      </c>
      <c r="H32" s="308"/>
      <c r="I32" s="308">
        <f t="shared" si="13"/>
        <v>120000</v>
      </c>
      <c r="J32" s="318">
        <f t="shared" si="9"/>
        <v>0</v>
      </c>
      <c r="K32" s="326">
        <f t="shared" si="10"/>
        <v>0</v>
      </c>
      <c r="L32" s="336"/>
    </row>
    <row r="33" spans="1:12">
      <c r="A33" s="49" t="s">
        <v>690</v>
      </c>
      <c r="B33" s="310">
        <v>5</v>
      </c>
      <c r="C33" s="310">
        <v>120000</v>
      </c>
      <c r="D33" s="310">
        <v>0</v>
      </c>
      <c r="E33" s="310">
        <v>0</v>
      </c>
      <c r="F33" s="310">
        <v>5</v>
      </c>
      <c r="G33" s="310">
        <v>120000</v>
      </c>
      <c r="H33" s="310">
        <v>5</v>
      </c>
      <c r="I33" s="310">
        <v>120000</v>
      </c>
      <c r="J33" s="319">
        <f t="shared" si="9"/>
        <v>0</v>
      </c>
      <c r="K33" s="327">
        <f t="shared" si="10"/>
        <v>0</v>
      </c>
      <c r="L33" s="338"/>
    </row>
    <row r="34" spans="1:12" s="25" customFormat="1" ht="24" customHeight="1">
      <c r="A34" s="262" t="s">
        <v>685</v>
      </c>
      <c r="B34" s="312">
        <f>+B35</f>
        <v>179</v>
      </c>
      <c r="C34" s="312">
        <f t="shared" ref="C34:I34" si="14">+C35</f>
        <v>44362300</v>
      </c>
      <c r="D34" s="312">
        <f t="shared" si="14"/>
        <v>170</v>
      </c>
      <c r="E34" s="312">
        <f t="shared" si="14"/>
        <v>41855600</v>
      </c>
      <c r="F34" s="312">
        <f t="shared" si="14"/>
        <v>197</v>
      </c>
      <c r="G34" s="312">
        <f t="shared" si="14"/>
        <v>45241400</v>
      </c>
      <c r="H34" s="312">
        <f t="shared" si="14"/>
        <v>228</v>
      </c>
      <c r="I34" s="312">
        <f t="shared" si="14"/>
        <v>59207400</v>
      </c>
      <c r="J34" s="307">
        <f t="shared" si="9"/>
        <v>13966000</v>
      </c>
      <c r="K34" s="352">
        <f t="shared" si="10"/>
        <v>30.869955394837472</v>
      </c>
      <c r="L34" s="337"/>
    </row>
    <row r="35" spans="1:12">
      <c r="A35" s="46" t="s">
        <v>99</v>
      </c>
      <c r="B35" s="311">
        <f>+B36+B37</f>
        <v>179</v>
      </c>
      <c r="C35" s="311">
        <f t="shared" ref="C35:I35" si="15">+C36+C37</f>
        <v>44362300</v>
      </c>
      <c r="D35" s="311">
        <f t="shared" si="15"/>
        <v>170</v>
      </c>
      <c r="E35" s="311">
        <f t="shared" si="15"/>
        <v>41855600</v>
      </c>
      <c r="F35" s="311">
        <f t="shared" si="15"/>
        <v>197</v>
      </c>
      <c r="G35" s="311">
        <f t="shared" si="15"/>
        <v>45241400</v>
      </c>
      <c r="H35" s="311">
        <f t="shared" si="15"/>
        <v>228</v>
      </c>
      <c r="I35" s="311">
        <f t="shared" si="15"/>
        <v>59207400</v>
      </c>
      <c r="J35" s="318">
        <f t="shared" si="9"/>
        <v>13966000</v>
      </c>
      <c r="K35" s="326">
        <f t="shared" si="10"/>
        <v>30.869955394837472</v>
      </c>
      <c r="L35" s="336"/>
    </row>
    <row r="36" spans="1:12" ht="28.5" customHeight="1">
      <c r="A36" s="48" t="s">
        <v>100</v>
      </c>
      <c r="B36" s="311">
        <v>179</v>
      </c>
      <c r="C36" s="311">
        <v>44362300</v>
      </c>
      <c r="D36" s="311">
        <v>170</v>
      </c>
      <c r="E36" s="311">
        <v>41855600</v>
      </c>
      <c r="F36" s="311">
        <v>197</v>
      </c>
      <c r="G36" s="311">
        <v>45241400</v>
      </c>
      <c r="H36" s="311">
        <v>214</v>
      </c>
      <c r="I36" s="311">
        <v>58199400</v>
      </c>
      <c r="J36" s="318">
        <f t="shared" si="9"/>
        <v>12958000</v>
      </c>
      <c r="K36" s="326">
        <f t="shared" si="10"/>
        <v>28.641907633273949</v>
      </c>
      <c r="L36" s="335"/>
    </row>
    <row r="37" spans="1:12" ht="27" customHeight="1">
      <c r="A37" s="48" t="s">
        <v>101</v>
      </c>
      <c r="B37" s="311">
        <v>0</v>
      </c>
      <c r="C37" s="311">
        <v>0</v>
      </c>
      <c r="D37" s="311">
        <v>0</v>
      </c>
      <c r="E37" s="311">
        <v>0</v>
      </c>
      <c r="F37" s="311">
        <v>0</v>
      </c>
      <c r="G37" s="311">
        <v>0</v>
      </c>
      <c r="H37" s="311">
        <v>14</v>
      </c>
      <c r="I37" s="311">
        <v>1008000</v>
      </c>
      <c r="J37" s="319">
        <f t="shared" si="9"/>
        <v>1008000</v>
      </c>
      <c r="K37" s="327" t="e">
        <f t="shared" si="10"/>
        <v>#DIV/0!</v>
      </c>
      <c r="L37" s="335"/>
    </row>
    <row r="38" spans="1:12" s="25" customFormat="1" ht="27.75" customHeight="1">
      <c r="A38" s="37" t="s">
        <v>102</v>
      </c>
      <c r="B38" s="257">
        <f>+B39</f>
        <v>0</v>
      </c>
      <c r="C38" s="257">
        <f t="shared" ref="C38:I39" si="16">+C39</f>
        <v>841500</v>
      </c>
      <c r="D38" s="257">
        <f t="shared" si="16"/>
        <v>0</v>
      </c>
      <c r="E38" s="257">
        <f t="shared" si="16"/>
        <v>0</v>
      </c>
      <c r="F38" s="257">
        <f t="shared" si="16"/>
        <v>0</v>
      </c>
      <c r="G38" s="257">
        <f t="shared" si="16"/>
        <v>1320800</v>
      </c>
      <c r="H38" s="257">
        <f t="shared" si="16"/>
        <v>0</v>
      </c>
      <c r="I38" s="257">
        <f t="shared" si="16"/>
        <v>2153900</v>
      </c>
      <c r="J38" s="254">
        <f t="shared" si="9"/>
        <v>833100</v>
      </c>
      <c r="K38" s="322">
        <f t="shared" si="10"/>
        <v>63.075408843125381</v>
      </c>
      <c r="L38" s="339"/>
    </row>
    <row r="39" spans="1:12" s="25" customFormat="1">
      <c r="A39" s="263" t="s">
        <v>66</v>
      </c>
      <c r="B39" s="313">
        <f>+B40</f>
        <v>0</v>
      </c>
      <c r="C39" s="313">
        <f t="shared" si="16"/>
        <v>841500</v>
      </c>
      <c r="D39" s="313">
        <f t="shared" si="16"/>
        <v>0</v>
      </c>
      <c r="E39" s="313">
        <f t="shared" si="16"/>
        <v>0</v>
      </c>
      <c r="F39" s="313">
        <f t="shared" si="16"/>
        <v>0</v>
      </c>
      <c r="G39" s="313">
        <f t="shared" si="16"/>
        <v>1320800</v>
      </c>
      <c r="H39" s="313">
        <f t="shared" si="16"/>
        <v>0</v>
      </c>
      <c r="I39" s="313">
        <f t="shared" si="16"/>
        <v>2153900</v>
      </c>
      <c r="J39" s="350">
        <f t="shared" si="9"/>
        <v>833100</v>
      </c>
      <c r="K39" s="351">
        <f t="shared" si="10"/>
        <v>63.075408843125381</v>
      </c>
      <c r="L39" s="340"/>
    </row>
    <row r="40" spans="1:12" s="25" customFormat="1" ht="42">
      <c r="A40" s="264" t="s">
        <v>103</v>
      </c>
      <c r="B40" s="314"/>
      <c r="C40" s="314">
        <f>+C41+C42</f>
        <v>841500</v>
      </c>
      <c r="D40" s="314"/>
      <c r="E40" s="314">
        <f>+E41+E42</f>
        <v>0</v>
      </c>
      <c r="F40" s="314"/>
      <c r="G40" s="314">
        <f>+G41+G42</f>
        <v>1320800</v>
      </c>
      <c r="H40" s="314"/>
      <c r="I40" s="314">
        <f>+I41+I42</f>
        <v>2153900</v>
      </c>
      <c r="J40" s="301">
        <f t="shared" si="9"/>
        <v>833100</v>
      </c>
      <c r="K40" s="324">
        <f t="shared" si="10"/>
        <v>63.075408843125381</v>
      </c>
      <c r="L40" s="341"/>
    </row>
    <row r="41" spans="1:12">
      <c r="A41" s="265" t="s">
        <v>687</v>
      </c>
      <c r="B41" s="315">
        <v>37</v>
      </c>
      <c r="C41" s="315">
        <v>539000</v>
      </c>
      <c r="D41" s="315">
        <v>0</v>
      </c>
      <c r="E41" s="315">
        <v>0</v>
      </c>
      <c r="F41" s="315">
        <v>59</v>
      </c>
      <c r="G41" s="315">
        <v>984700</v>
      </c>
      <c r="H41" s="315">
        <v>93</v>
      </c>
      <c r="I41" s="315">
        <v>1620800</v>
      </c>
      <c r="J41" s="320">
        <f t="shared" si="9"/>
        <v>636100</v>
      </c>
      <c r="K41" s="328">
        <f t="shared" si="10"/>
        <v>64.598354828881881</v>
      </c>
      <c r="L41" s="342"/>
    </row>
    <row r="42" spans="1:12" ht="46.5" customHeight="1">
      <c r="A42" s="48" t="s">
        <v>688</v>
      </c>
      <c r="B42" s="308">
        <v>30</v>
      </c>
      <c r="C42" s="308">
        <v>302500</v>
      </c>
      <c r="D42" s="308">
        <v>0</v>
      </c>
      <c r="E42" s="308">
        <v>0</v>
      </c>
      <c r="F42" s="308">
        <v>33</v>
      </c>
      <c r="G42" s="308">
        <v>336100</v>
      </c>
      <c r="H42" s="308">
        <v>50</v>
      </c>
      <c r="I42" s="308">
        <v>533100</v>
      </c>
      <c r="J42" s="318">
        <f t="shared" si="9"/>
        <v>197000</v>
      </c>
      <c r="K42" s="326">
        <f t="shared" si="10"/>
        <v>58.613507884558167</v>
      </c>
      <c r="L42" s="335"/>
    </row>
  </sheetData>
  <mergeCells count="15">
    <mergeCell ref="A1:L1"/>
    <mergeCell ref="A2:L3"/>
    <mergeCell ref="A6:I6"/>
    <mergeCell ref="A7:A12"/>
    <mergeCell ref="B7:E7"/>
    <mergeCell ref="F7:G7"/>
    <mergeCell ref="H7:K7"/>
    <mergeCell ref="L7:L12"/>
    <mergeCell ref="B8:C10"/>
    <mergeCell ref="J4:L4"/>
    <mergeCell ref="J5:L5"/>
    <mergeCell ref="D8:E10"/>
    <mergeCell ref="F8:G10"/>
    <mergeCell ref="H8:I10"/>
    <mergeCell ref="J8:K10"/>
  </mergeCells>
  <printOptions horizontalCentered="1"/>
  <pageMargins left="0" right="0" top="0.47244094488188998" bottom="0" header="0" footer="0"/>
  <pageSetup paperSize="9" scale="60" fitToHeight="0" orientation="landscape" r:id="rId1"/>
  <headerFooter>
    <oddHeader>&amp;Rแบบ PI ง.บค 67-02</oddHeader>
  </headerFooter>
  <rowBreaks count="1" manualBreakCount="1">
    <brk id="27" max="2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595"/>
  <sheetViews>
    <sheetView view="pageBreakPreview" zoomScale="70" zoomScaleNormal="80" zoomScaleSheetLayoutView="70" workbookViewId="0">
      <selection activeCell="AQ10" sqref="AQ10"/>
    </sheetView>
  </sheetViews>
  <sheetFormatPr defaultRowHeight="21"/>
  <cols>
    <col min="1" max="1" width="3" style="119" customWidth="1"/>
    <col min="2" max="3" width="2.5703125" style="119" customWidth="1"/>
    <col min="4" max="7" width="3.140625" style="119" customWidth="1"/>
    <col min="8" max="8" width="65.140625" style="11" customWidth="1"/>
    <col min="9" max="10" width="10.7109375" style="114" hidden="1" customWidth="1"/>
    <col min="11" max="17" width="10.7109375" style="16" hidden="1" customWidth="1"/>
    <col min="18" max="19" width="8.42578125" style="16" customWidth="1"/>
    <col min="20" max="20" width="7.140625" style="121" customWidth="1"/>
    <col min="21" max="21" width="7.140625" style="122" customWidth="1"/>
    <col min="22" max="22" width="5.28515625" style="121" customWidth="1"/>
    <col min="23" max="23" width="5.28515625" style="122" customWidth="1"/>
    <col min="24" max="24" width="7.85546875" style="121" customWidth="1"/>
    <col min="25" max="25" width="7.85546875" style="122" customWidth="1"/>
    <col min="26" max="26" width="7.42578125" style="121" customWidth="1"/>
    <col min="27" max="27" width="7.42578125" style="122" customWidth="1"/>
    <col min="28" max="28" width="6.5703125" style="123" customWidth="1"/>
    <col min="29" max="29" width="6.5703125" style="122" customWidth="1"/>
    <col min="30" max="31" width="9.5703125" style="122" customWidth="1"/>
    <col min="32" max="32" width="6.5703125" style="123" customWidth="1"/>
    <col min="33" max="33" width="6.5703125" style="122" customWidth="1"/>
    <col min="34" max="34" width="8.85546875" style="123" customWidth="1"/>
    <col min="35" max="35" width="9.7109375" style="122" customWidth="1"/>
    <col min="36" max="36" width="9.28515625" style="16" customWidth="1"/>
    <col min="37" max="37" width="11" style="16" customWidth="1"/>
    <col min="38" max="40" width="7.42578125" style="16" hidden="1" customWidth="1"/>
    <col min="41" max="41" width="18.42578125" style="16" customWidth="1"/>
    <col min="42" max="283" width="9" style="16"/>
    <col min="284" max="284" width="45.85546875" style="16" customWidth="1"/>
    <col min="285" max="292" width="10.5703125" style="16" customWidth="1"/>
    <col min="293" max="293" width="9.7109375" style="16" customWidth="1"/>
    <col min="294" max="294" width="8.42578125" style="16" bestFit="1" customWidth="1"/>
    <col min="295" max="295" width="9.140625" style="16" bestFit="1" customWidth="1"/>
    <col min="296" max="296" width="10.7109375" style="16" customWidth="1"/>
    <col min="297" max="297" width="31.7109375" style="16" customWidth="1"/>
    <col min="298" max="539" width="9" style="16"/>
    <col min="540" max="540" width="45.85546875" style="16" customWidth="1"/>
    <col min="541" max="548" width="10.5703125" style="16" customWidth="1"/>
    <col min="549" max="549" width="9.7109375" style="16" customWidth="1"/>
    <col min="550" max="550" width="8.42578125" style="16" bestFit="1" customWidth="1"/>
    <col min="551" max="551" width="9.140625" style="16" bestFit="1" customWidth="1"/>
    <col min="552" max="552" width="10.7109375" style="16" customWidth="1"/>
    <col min="553" max="553" width="31.7109375" style="16" customWidth="1"/>
    <col min="554" max="795" width="9" style="16"/>
    <col min="796" max="796" width="45.85546875" style="16" customWidth="1"/>
    <col min="797" max="804" width="10.5703125" style="16" customWidth="1"/>
    <col min="805" max="805" width="9.7109375" style="16" customWidth="1"/>
    <col min="806" max="806" width="8.42578125" style="16" bestFit="1" customWidth="1"/>
    <col min="807" max="807" width="9.140625" style="16" bestFit="1" customWidth="1"/>
    <col min="808" max="808" width="10.7109375" style="16" customWidth="1"/>
    <col min="809" max="809" width="31.7109375" style="16" customWidth="1"/>
    <col min="810" max="1051" width="9" style="16"/>
    <col min="1052" max="1052" width="45.85546875" style="16" customWidth="1"/>
    <col min="1053" max="1060" width="10.5703125" style="16" customWidth="1"/>
    <col min="1061" max="1061" width="9.7109375" style="16" customWidth="1"/>
    <col min="1062" max="1062" width="8.42578125" style="16" bestFit="1" customWidth="1"/>
    <col min="1063" max="1063" width="9.140625" style="16" bestFit="1" customWidth="1"/>
    <col min="1064" max="1064" width="10.7109375" style="16" customWidth="1"/>
    <col min="1065" max="1065" width="31.7109375" style="16" customWidth="1"/>
    <col min="1066" max="1307" width="9" style="16"/>
    <col min="1308" max="1308" width="45.85546875" style="16" customWidth="1"/>
    <col min="1309" max="1316" width="10.5703125" style="16" customWidth="1"/>
    <col min="1317" max="1317" width="9.7109375" style="16" customWidth="1"/>
    <col min="1318" max="1318" width="8.42578125" style="16" bestFit="1" customWidth="1"/>
    <col min="1319" max="1319" width="9.140625" style="16" bestFit="1" customWidth="1"/>
    <col min="1320" max="1320" width="10.7109375" style="16" customWidth="1"/>
    <col min="1321" max="1321" width="31.7109375" style="16" customWidth="1"/>
    <col min="1322" max="1563" width="9" style="16"/>
    <col min="1564" max="1564" width="45.85546875" style="16" customWidth="1"/>
    <col min="1565" max="1572" width="10.5703125" style="16" customWidth="1"/>
    <col min="1573" max="1573" width="9.7109375" style="16" customWidth="1"/>
    <col min="1574" max="1574" width="8.42578125" style="16" bestFit="1" customWidth="1"/>
    <col min="1575" max="1575" width="9.140625" style="16" bestFit="1" customWidth="1"/>
    <col min="1576" max="1576" width="10.7109375" style="16" customWidth="1"/>
    <col min="1577" max="1577" width="31.7109375" style="16" customWidth="1"/>
    <col min="1578" max="1819" width="9" style="16"/>
    <col min="1820" max="1820" width="45.85546875" style="16" customWidth="1"/>
    <col min="1821" max="1828" width="10.5703125" style="16" customWidth="1"/>
    <col min="1829" max="1829" width="9.7109375" style="16" customWidth="1"/>
    <col min="1830" max="1830" width="8.42578125" style="16" bestFit="1" customWidth="1"/>
    <col min="1831" max="1831" width="9.140625" style="16" bestFit="1" customWidth="1"/>
    <col min="1832" max="1832" width="10.7109375" style="16" customWidth="1"/>
    <col min="1833" max="1833" width="31.7109375" style="16" customWidth="1"/>
    <col min="1834" max="2075" width="9" style="16"/>
    <col min="2076" max="2076" width="45.85546875" style="16" customWidth="1"/>
    <col min="2077" max="2084" width="10.5703125" style="16" customWidth="1"/>
    <col min="2085" max="2085" width="9.7109375" style="16" customWidth="1"/>
    <col min="2086" max="2086" width="8.42578125" style="16" bestFit="1" customWidth="1"/>
    <col min="2087" max="2087" width="9.140625" style="16" bestFit="1" customWidth="1"/>
    <col min="2088" max="2088" width="10.7109375" style="16" customWidth="1"/>
    <col min="2089" max="2089" width="31.7109375" style="16" customWidth="1"/>
    <col min="2090" max="2331" width="9" style="16"/>
    <col min="2332" max="2332" width="45.85546875" style="16" customWidth="1"/>
    <col min="2333" max="2340" width="10.5703125" style="16" customWidth="1"/>
    <col min="2341" max="2341" width="9.7109375" style="16" customWidth="1"/>
    <col min="2342" max="2342" width="8.42578125" style="16" bestFit="1" customWidth="1"/>
    <col min="2343" max="2343" width="9.140625" style="16" bestFit="1" customWidth="1"/>
    <col min="2344" max="2344" width="10.7109375" style="16" customWidth="1"/>
    <col min="2345" max="2345" width="31.7109375" style="16" customWidth="1"/>
    <col min="2346" max="2587" width="9" style="16"/>
    <col min="2588" max="2588" width="45.85546875" style="16" customWidth="1"/>
    <col min="2589" max="2596" width="10.5703125" style="16" customWidth="1"/>
    <col min="2597" max="2597" width="9.7109375" style="16" customWidth="1"/>
    <col min="2598" max="2598" width="8.42578125" style="16" bestFit="1" customWidth="1"/>
    <col min="2599" max="2599" width="9.140625" style="16" bestFit="1" customWidth="1"/>
    <col min="2600" max="2600" width="10.7109375" style="16" customWidth="1"/>
    <col min="2601" max="2601" width="31.7109375" style="16" customWidth="1"/>
    <col min="2602" max="2843" width="9" style="16"/>
    <col min="2844" max="2844" width="45.85546875" style="16" customWidth="1"/>
    <col min="2845" max="2852" width="10.5703125" style="16" customWidth="1"/>
    <col min="2853" max="2853" width="9.7109375" style="16" customWidth="1"/>
    <col min="2854" max="2854" width="8.42578125" style="16" bestFit="1" customWidth="1"/>
    <col min="2855" max="2855" width="9.140625" style="16" bestFit="1" customWidth="1"/>
    <col min="2856" max="2856" width="10.7109375" style="16" customWidth="1"/>
    <col min="2857" max="2857" width="31.7109375" style="16" customWidth="1"/>
    <col min="2858" max="3099" width="9" style="16"/>
    <col min="3100" max="3100" width="45.85546875" style="16" customWidth="1"/>
    <col min="3101" max="3108" width="10.5703125" style="16" customWidth="1"/>
    <col min="3109" max="3109" width="9.7109375" style="16" customWidth="1"/>
    <col min="3110" max="3110" width="8.42578125" style="16" bestFit="1" customWidth="1"/>
    <col min="3111" max="3111" width="9.140625" style="16" bestFit="1" customWidth="1"/>
    <col min="3112" max="3112" width="10.7109375" style="16" customWidth="1"/>
    <col min="3113" max="3113" width="31.7109375" style="16" customWidth="1"/>
    <col min="3114" max="3355" width="9" style="16"/>
    <col min="3356" max="3356" width="45.85546875" style="16" customWidth="1"/>
    <col min="3357" max="3364" width="10.5703125" style="16" customWidth="1"/>
    <col min="3365" max="3365" width="9.7109375" style="16" customWidth="1"/>
    <col min="3366" max="3366" width="8.42578125" style="16" bestFit="1" customWidth="1"/>
    <col min="3367" max="3367" width="9.140625" style="16" bestFit="1" customWidth="1"/>
    <col min="3368" max="3368" width="10.7109375" style="16" customWidth="1"/>
    <col min="3369" max="3369" width="31.7109375" style="16" customWidth="1"/>
    <col min="3370" max="3611" width="9" style="16"/>
    <col min="3612" max="3612" width="45.85546875" style="16" customWidth="1"/>
    <col min="3613" max="3620" width="10.5703125" style="16" customWidth="1"/>
    <col min="3621" max="3621" width="9.7109375" style="16" customWidth="1"/>
    <col min="3622" max="3622" width="8.42578125" style="16" bestFit="1" customWidth="1"/>
    <col min="3623" max="3623" width="9.140625" style="16" bestFit="1" customWidth="1"/>
    <col min="3624" max="3624" width="10.7109375" style="16" customWidth="1"/>
    <col min="3625" max="3625" width="31.7109375" style="16" customWidth="1"/>
    <col min="3626" max="3867" width="9" style="16"/>
    <col min="3868" max="3868" width="45.85546875" style="16" customWidth="1"/>
    <col min="3869" max="3876" width="10.5703125" style="16" customWidth="1"/>
    <col min="3877" max="3877" width="9.7109375" style="16" customWidth="1"/>
    <col min="3878" max="3878" width="8.42578125" style="16" bestFit="1" customWidth="1"/>
    <col min="3879" max="3879" width="9.140625" style="16" bestFit="1" customWidth="1"/>
    <col min="3880" max="3880" width="10.7109375" style="16" customWidth="1"/>
    <col min="3881" max="3881" width="31.7109375" style="16" customWidth="1"/>
    <col min="3882" max="4123" width="9" style="16"/>
    <col min="4124" max="4124" width="45.85546875" style="16" customWidth="1"/>
    <col min="4125" max="4132" width="10.5703125" style="16" customWidth="1"/>
    <col min="4133" max="4133" width="9.7109375" style="16" customWidth="1"/>
    <col min="4134" max="4134" width="8.42578125" style="16" bestFit="1" customWidth="1"/>
    <col min="4135" max="4135" width="9.140625" style="16" bestFit="1" customWidth="1"/>
    <col min="4136" max="4136" width="10.7109375" style="16" customWidth="1"/>
    <col min="4137" max="4137" width="31.7109375" style="16" customWidth="1"/>
    <col min="4138" max="4379" width="9" style="16"/>
    <col min="4380" max="4380" width="45.85546875" style="16" customWidth="1"/>
    <col min="4381" max="4388" width="10.5703125" style="16" customWidth="1"/>
    <col min="4389" max="4389" width="9.7109375" style="16" customWidth="1"/>
    <col min="4390" max="4390" width="8.42578125" style="16" bestFit="1" customWidth="1"/>
    <col min="4391" max="4391" width="9.140625" style="16" bestFit="1" customWidth="1"/>
    <col min="4392" max="4392" width="10.7109375" style="16" customWidth="1"/>
    <col min="4393" max="4393" width="31.7109375" style="16" customWidth="1"/>
    <col min="4394" max="4635" width="9" style="16"/>
    <col min="4636" max="4636" width="45.85546875" style="16" customWidth="1"/>
    <col min="4637" max="4644" width="10.5703125" style="16" customWidth="1"/>
    <col min="4645" max="4645" width="9.7109375" style="16" customWidth="1"/>
    <col min="4646" max="4646" width="8.42578125" style="16" bestFit="1" customWidth="1"/>
    <col min="4647" max="4647" width="9.140625" style="16" bestFit="1" customWidth="1"/>
    <col min="4648" max="4648" width="10.7109375" style="16" customWidth="1"/>
    <col min="4649" max="4649" width="31.7109375" style="16" customWidth="1"/>
    <col min="4650" max="4891" width="9" style="16"/>
    <col min="4892" max="4892" width="45.85546875" style="16" customWidth="1"/>
    <col min="4893" max="4900" width="10.5703125" style="16" customWidth="1"/>
    <col min="4901" max="4901" width="9.7109375" style="16" customWidth="1"/>
    <col min="4902" max="4902" width="8.42578125" style="16" bestFit="1" customWidth="1"/>
    <col min="4903" max="4903" width="9.140625" style="16" bestFit="1" customWidth="1"/>
    <col min="4904" max="4904" width="10.7109375" style="16" customWidth="1"/>
    <col min="4905" max="4905" width="31.7109375" style="16" customWidth="1"/>
    <col min="4906" max="5147" width="9" style="16"/>
    <col min="5148" max="5148" width="45.85546875" style="16" customWidth="1"/>
    <col min="5149" max="5156" width="10.5703125" style="16" customWidth="1"/>
    <col min="5157" max="5157" width="9.7109375" style="16" customWidth="1"/>
    <col min="5158" max="5158" width="8.42578125" style="16" bestFit="1" customWidth="1"/>
    <col min="5159" max="5159" width="9.140625" style="16" bestFit="1" customWidth="1"/>
    <col min="5160" max="5160" width="10.7109375" style="16" customWidth="1"/>
    <col min="5161" max="5161" width="31.7109375" style="16" customWidth="1"/>
    <col min="5162" max="5403" width="9" style="16"/>
    <col min="5404" max="5404" width="45.85546875" style="16" customWidth="1"/>
    <col min="5405" max="5412" width="10.5703125" style="16" customWidth="1"/>
    <col min="5413" max="5413" width="9.7109375" style="16" customWidth="1"/>
    <col min="5414" max="5414" width="8.42578125" style="16" bestFit="1" customWidth="1"/>
    <col min="5415" max="5415" width="9.140625" style="16" bestFit="1" customWidth="1"/>
    <col min="5416" max="5416" width="10.7109375" style="16" customWidth="1"/>
    <col min="5417" max="5417" width="31.7109375" style="16" customWidth="1"/>
    <col min="5418" max="5659" width="9" style="16"/>
    <col min="5660" max="5660" width="45.85546875" style="16" customWidth="1"/>
    <col min="5661" max="5668" width="10.5703125" style="16" customWidth="1"/>
    <col min="5669" max="5669" width="9.7109375" style="16" customWidth="1"/>
    <col min="5670" max="5670" width="8.42578125" style="16" bestFit="1" customWidth="1"/>
    <col min="5671" max="5671" width="9.140625" style="16" bestFit="1" customWidth="1"/>
    <col min="5672" max="5672" width="10.7109375" style="16" customWidth="1"/>
    <col min="5673" max="5673" width="31.7109375" style="16" customWidth="1"/>
    <col min="5674" max="5915" width="9" style="16"/>
    <col min="5916" max="5916" width="45.85546875" style="16" customWidth="1"/>
    <col min="5917" max="5924" width="10.5703125" style="16" customWidth="1"/>
    <col min="5925" max="5925" width="9.7109375" style="16" customWidth="1"/>
    <col min="5926" max="5926" width="8.42578125" style="16" bestFit="1" customWidth="1"/>
    <col min="5927" max="5927" width="9.140625" style="16" bestFit="1" customWidth="1"/>
    <col min="5928" max="5928" width="10.7109375" style="16" customWidth="1"/>
    <col min="5929" max="5929" width="31.7109375" style="16" customWidth="1"/>
    <col min="5930" max="6171" width="9" style="16"/>
    <col min="6172" max="6172" width="45.85546875" style="16" customWidth="1"/>
    <col min="6173" max="6180" width="10.5703125" style="16" customWidth="1"/>
    <col min="6181" max="6181" width="9.7109375" style="16" customWidth="1"/>
    <col min="6182" max="6182" width="8.42578125" style="16" bestFit="1" customWidth="1"/>
    <col min="6183" max="6183" width="9.140625" style="16" bestFit="1" customWidth="1"/>
    <col min="6184" max="6184" width="10.7109375" style="16" customWidth="1"/>
    <col min="6185" max="6185" width="31.7109375" style="16" customWidth="1"/>
    <col min="6186" max="6427" width="9" style="16"/>
    <col min="6428" max="6428" width="45.85546875" style="16" customWidth="1"/>
    <col min="6429" max="6436" width="10.5703125" style="16" customWidth="1"/>
    <col min="6437" max="6437" width="9.7109375" style="16" customWidth="1"/>
    <col min="6438" max="6438" width="8.42578125" style="16" bestFit="1" customWidth="1"/>
    <col min="6439" max="6439" width="9.140625" style="16" bestFit="1" customWidth="1"/>
    <col min="6440" max="6440" width="10.7109375" style="16" customWidth="1"/>
    <col min="6441" max="6441" width="31.7109375" style="16" customWidth="1"/>
    <col min="6442" max="6683" width="9" style="16"/>
    <col min="6684" max="6684" width="45.85546875" style="16" customWidth="1"/>
    <col min="6685" max="6692" width="10.5703125" style="16" customWidth="1"/>
    <col min="6693" max="6693" width="9.7109375" style="16" customWidth="1"/>
    <col min="6694" max="6694" width="8.42578125" style="16" bestFit="1" customWidth="1"/>
    <col min="6695" max="6695" width="9.140625" style="16" bestFit="1" customWidth="1"/>
    <col min="6696" max="6696" width="10.7109375" style="16" customWidth="1"/>
    <col min="6697" max="6697" width="31.7109375" style="16" customWidth="1"/>
    <col min="6698" max="6939" width="9" style="16"/>
    <col min="6940" max="6940" width="45.85546875" style="16" customWidth="1"/>
    <col min="6941" max="6948" width="10.5703125" style="16" customWidth="1"/>
    <col min="6949" max="6949" width="9.7109375" style="16" customWidth="1"/>
    <col min="6950" max="6950" width="8.42578125" style="16" bestFit="1" customWidth="1"/>
    <col min="6951" max="6951" width="9.140625" style="16" bestFit="1" customWidth="1"/>
    <col min="6952" max="6952" width="10.7109375" style="16" customWidth="1"/>
    <col min="6953" max="6953" width="31.7109375" style="16" customWidth="1"/>
    <col min="6954" max="7195" width="9" style="16"/>
    <col min="7196" max="7196" width="45.85546875" style="16" customWidth="1"/>
    <col min="7197" max="7204" width="10.5703125" style="16" customWidth="1"/>
    <col min="7205" max="7205" width="9.7109375" style="16" customWidth="1"/>
    <col min="7206" max="7206" width="8.42578125" style="16" bestFit="1" customWidth="1"/>
    <col min="7207" max="7207" width="9.140625" style="16" bestFit="1" customWidth="1"/>
    <col min="7208" max="7208" width="10.7109375" style="16" customWidth="1"/>
    <col min="7209" max="7209" width="31.7109375" style="16" customWidth="1"/>
    <col min="7210" max="7451" width="9" style="16"/>
    <col min="7452" max="7452" width="45.85546875" style="16" customWidth="1"/>
    <col min="7453" max="7460" width="10.5703125" style="16" customWidth="1"/>
    <col min="7461" max="7461" width="9.7109375" style="16" customWidth="1"/>
    <col min="7462" max="7462" width="8.42578125" style="16" bestFit="1" customWidth="1"/>
    <col min="7463" max="7463" width="9.140625" style="16" bestFit="1" customWidth="1"/>
    <col min="7464" max="7464" width="10.7109375" style="16" customWidth="1"/>
    <col min="7465" max="7465" width="31.7109375" style="16" customWidth="1"/>
    <col min="7466" max="7707" width="9" style="16"/>
    <col min="7708" max="7708" width="45.85546875" style="16" customWidth="1"/>
    <col min="7709" max="7716" width="10.5703125" style="16" customWidth="1"/>
    <col min="7717" max="7717" width="9.7109375" style="16" customWidth="1"/>
    <col min="7718" max="7718" width="8.42578125" style="16" bestFit="1" customWidth="1"/>
    <col min="7719" max="7719" width="9.140625" style="16" bestFit="1" customWidth="1"/>
    <col min="7720" max="7720" width="10.7109375" style="16" customWidth="1"/>
    <col min="7721" max="7721" width="31.7109375" style="16" customWidth="1"/>
    <col min="7722" max="7963" width="9" style="16"/>
    <col min="7964" max="7964" width="45.85546875" style="16" customWidth="1"/>
    <col min="7965" max="7972" width="10.5703125" style="16" customWidth="1"/>
    <col min="7973" max="7973" width="9.7109375" style="16" customWidth="1"/>
    <col min="7974" max="7974" width="8.42578125" style="16" bestFit="1" customWidth="1"/>
    <col min="7975" max="7975" width="9.140625" style="16" bestFit="1" customWidth="1"/>
    <col min="7976" max="7976" width="10.7109375" style="16" customWidth="1"/>
    <col min="7977" max="7977" width="31.7109375" style="16" customWidth="1"/>
    <col min="7978" max="8219" width="9" style="16"/>
    <col min="8220" max="8220" width="45.85546875" style="16" customWidth="1"/>
    <col min="8221" max="8228" width="10.5703125" style="16" customWidth="1"/>
    <col min="8229" max="8229" width="9.7109375" style="16" customWidth="1"/>
    <col min="8230" max="8230" width="8.42578125" style="16" bestFit="1" customWidth="1"/>
    <col min="8231" max="8231" width="9.140625" style="16" bestFit="1" customWidth="1"/>
    <col min="8232" max="8232" width="10.7109375" style="16" customWidth="1"/>
    <col min="8233" max="8233" width="31.7109375" style="16" customWidth="1"/>
    <col min="8234" max="8475" width="9" style="16"/>
    <col min="8476" max="8476" width="45.85546875" style="16" customWidth="1"/>
    <col min="8477" max="8484" width="10.5703125" style="16" customWidth="1"/>
    <col min="8485" max="8485" width="9.7109375" style="16" customWidth="1"/>
    <col min="8486" max="8486" width="8.42578125" style="16" bestFit="1" customWidth="1"/>
    <col min="8487" max="8487" width="9.140625" style="16" bestFit="1" customWidth="1"/>
    <col min="8488" max="8488" width="10.7109375" style="16" customWidth="1"/>
    <col min="8489" max="8489" width="31.7109375" style="16" customWidth="1"/>
    <col min="8490" max="8731" width="9" style="16"/>
    <col min="8732" max="8732" width="45.85546875" style="16" customWidth="1"/>
    <col min="8733" max="8740" width="10.5703125" style="16" customWidth="1"/>
    <col min="8741" max="8741" width="9.7109375" style="16" customWidth="1"/>
    <col min="8742" max="8742" width="8.42578125" style="16" bestFit="1" customWidth="1"/>
    <col min="8743" max="8743" width="9.140625" style="16" bestFit="1" customWidth="1"/>
    <col min="8744" max="8744" width="10.7109375" style="16" customWidth="1"/>
    <col min="8745" max="8745" width="31.7109375" style="16" customWidth="1"/>
    <col min="8746" max="8987" width="9" style="16"/>
    <col min="8988" max="8988" width="45.85546875" style="16" customWidth="1"/>
    <col min="8989" max="8996" width="10.5703125" style="16" customWidth="1"/>
    <col min="8997" max="8997" width="9.7109375" style="16" customWidth="1"/>
    <col min="8998" max="8998" width="8.42578125" style="16" bestFit="1" customWidth="1"/>
    <col min="8999" max="8999" width="9.140625" style="16" bestFit="1" customWidth="1"/>
    <col min="9000" max="9000" width="10.7109375" style="16" customWidth="1"/>
    <col min="9001" max="9001" width="31.7109375" style="16" customWidth="1"/>
    <col min="9002" max="9243" width="9" style="16"/>
    <col min="9244" max="9244" width="45.85546875" style="16" customWidth="1"/>
    <col min="9245" max="9252" width="10.5703125" style="16" customWidth="1"/>
    <col min="9253" max="9253" width="9.7109375" style="16" customWidth="1"/>
    <col min="9254" max="9254" width="8.42578125" style="16" bestFit="1" customWidth="1"/>
    <col min="9255" max="9255" width="9.140625" style="16" bestFit="1" customWidth="1"/>
    <col min="9256" max="9256" width="10.7109375" style="16" customWidth="1"/>
    <col min="9257" max="9257" width="31.7109375" style="16" customWidth="1"/>
    <col min="9258" max="9499" width="9" style="16"/>
    <col min="9500" max="9500" width="45.85546875" style="16" customWidth="1"/>
    <col min="9501" max="9508" width="10.5703125" style="16" customWidth="1"/>
    <col min="9509" max="9509" width="9.7109375" style="16" customWidth="1"/>
    <col min="9510" max="9510" width="8.42578125" style="16" bestFit="1" customWidth="1"/>
    <col min="9511" max="9511" width="9.140625" style="16" bestFit="1" customWidth="1"/>
    <col min="9512" max="9512" width="10.7109375" style="16" customWidth="1"/>
    <col min="9513" max="9513" width="31.7109375" style="16" customWidth="1"/>
    <col min="9514" max="9755" width="9" style="16"/>
    <col min="9756" max="9756" width="45.85546875" style="16" customWidth="1"/>
    <col min="9757" max="9764" width="10.5703125" style="16" customWidth="1"/>
    <col min="9765" max="9765" width="9.7109375" style="16" customWidth="1"/>
    <col min="9766" max="9766" width="8.42578125" style="16" bestFit="1" customWidth="1"/>
    <col min="9767" max="9767" width="9.140625" style="16" bestFit="1" customWidth="1"/>
    <col min="9768" max="9768" width="10.7109375" style="16" customWidth="1"/>
    <col min="9769" max="9769" width="31.7109375" style="16" customWidth="1"/>
    <col min="9770" max="10011" width="9" style="16"/>
    <col min="10012" max="10012" width="45.85546875" style="16" customWidth="1"/>
    <col min="10013" max="10020" width="10.5703125" style="16" customWidth="1"/>
    <col min="10021" max="10021" width="9.7109375" style="16" customWidth="1"/>
    <col min="10022" max="10022" width="8.42578125" style="16" bestFit="1" customWidth="1"/>
    <col min="10023" max="10023" width="9.140625" style="16" bestFit="1" customWidth="1"/>
    <col min="10024" max="10024" width="10.7109375" style="16" customWidth="1"/>
    <col min="10025" max="10025" width="31.7109375" style="16" customWidth="1"/>
    <col min="10026" max="10267" width="9" style="16"/>
    <col min="10268" max="10268" width="45.85546875" style="16" customWidth="1"/>
    <col min="10269" max="10276" width="10.5703125" style="16" customWidth="1"/>
    <col min="10277" max="10277" width="9.7109375" style="16" customWidth="1"/>
    <col min="10278" max="10278" width="8.42578125" style="16" bestFit="1" customWidth="1"/>
    <col min="10279" max="10279" width="9.140625" style="16" bestFit="1" customWidth="1"/>
    <col min="10280" max="10280" width="10.7109375" style="16" customWidth="1"/>
    <col min="10281" max="10281" width="31.7109375" style="16" customWidth="1"/>
    <col min="10282" max="10523" width="9" style="16"/>
    <col min="10524" max="10524" width="45.85546875" style="16" customWidth="1"/>
    <col min="10525" max="10532" width="10.5703125" style="16" customWidth="1"/>
    <col min="10533" max="10533" width="9.7109375" style="16" customWidth="1"/>
    <col min="10534" max="10534" width="8.42578125" style="16" bestFit="1" customWidth="1"/>
    <col min="10535" max="10535" width="9.140625" style="16" bestFit="1" customWidth="1"/>
    <col min="10536" max="10536" width="10.7109375" style="16" customWidth="1"/>
    <col min="10537" max="10537" width="31.7109375" style="16" customWidth="1"/>
    <col min="10538" max="10779" width="9" style="16"/>
    <col min="10780" max="10780" width="45.85546875" style="16" customWidth="1"/>
    <col min="10781" max="10788" width="10.5703125" style="16" customWidth="1"/>
    <col min="10789" max="10789" width="9.7109375" style="16" customWidth="1"/>
    <col min="10790" max="10790" width="8.42578125" style="16" bestFit="1" customWidth="1"/>
    <col min="10791" max="10791" width="9.140625" style="16" bestFit="1" customWidth="1"/>
    <col min="10792" max="10792" width="10.7109375" style="16" customWidth="1"/>
    <col min="10793" max="10793" width="31.7109375" style="16" customWidth="1"/>
    <col min="10794" max="11035" width="9" style="16"/>
    <col min="11036" max="11036" width="45.85546875" style="16" customWidth="1"/>
    <col min="11037" max="11044" width="10.5703125" style="16" customWidth="1"/>
    <col min="11045" max="11045" width="9.7109375" style="16" customWidth="1"/>
    <col min="11046" max="11046" width="8.42578125" style="16" bestFit="1" customWidth="1"/>
    <col min="11047" max="11047" width="9.140625" style="16" bestFit="1" customWidth="1"/>
    <col min="11048" max="11048" width="10.7109375" style="16" customWidth="1"/>
    <col min="11049" max="11049" width="31.7109375" style="16" customWidth="1"/>
    <col min="11050" max="11291" width="9" style="16"/>
    <col min="11292" max="11292" width="45.85546875" style="16" customWidth="1"/>
    <col min="11293" max="11300" width="10.5703125" style="16" customWidth="1"/>
    <col min="11301" max="11301" width="9.7109375" style="16" customWidth="1"/>
    <col min="11302" max="11302" width="8.42578125" style="16" bestFit="1" customWidth="1"/>
    <col min="11303" max="11303" width="9.140625" style="16" bestFit="1" customWidth="1"/>
    <col min="11304" max="11304" width="10.7109375" style="16" customWidth="1"/>
    <col min="11305" max="11305" width="31.7109375" style="16" customWidth="1"/>
    <col min="11306" max="11547" width="9" style="16"/>
    <col min="11548" max="11548" width="45.85546875" style="16" customWidth="1"/>
    <col min="11549" max="11556" width="10.5703125" style="16" customWidth="1"/>
    <col min="11557" max="11557" width="9.7109375" style="16" customWidth="1"/>
    <col min="11558" max="11558" width="8.42578125" style="16" bestFit="1" customWidth="1"/>
    <col min="11559" max="11559" width="9.140625" style="16" bestFit="1" customWidth="1"/>
    <col min="11560" max="11560" width="10.7109375" style="16" customWidth="1"/>
    <col min="11561" max="11561" width="31.7109375" style="16" customWidth="1"/>
    <col min="11562" max="11803" width="9" style="16"/>
    <col min="11804" max="11804" width="45.85546875" style="16" customWidth="1"/>
    <col min="11805" max="11812" width="10.5703125" style="16" customWidth="1"/>
    <col min="11813" max="11813" width="9.7109375" style="16" customWidth="1"/>
    <col min="11814" max="11814" width="8.42578125" style="16" bestFit="1" customWidth="1"/>
    <col min="11815" max="11815" width="9.140625" style="16" bestFit="1" customWidth="1"/>
    <col min="11816" max="11816" width="10.7109375" style="16" customWidth="1"/>
    <col min="11817" max="11817" width="31.7109375" style="16" customWidth="1"/>
    <col min="11818" max="12059" width="9" style="16"/>
    <col min="12060" max="12060" width="45.85546875" style="16" customWidth="1"/>
    <col min="12061" max="12068" width="10.5703125" style="16" customWidth="1"/>
    <col min="12069" max="12069" width="9.7109375" style="16" customWidth="1"/>
    <col min="12070" max="12070" width="8.42578125" style="16" bestFit="1" customWidth="1"/>
    <col min="12071" max="12071" width="9.140625" style="16" bestFit="1" customWidth="1"/>
    <col min="12072" max="12072" width="10.7109375" style="16" customWidth="1"/>
    <col min="12073" max="12073" width="31.7109375" style="16" customWidth="1"/>
    <col min="12074" max="12315" width="9" style="16"/>
    <col min="12316" max="12316" width="45.85546875" style="16" customWidth="1"/>
    <col min="12317" max="12324" width="10.5703125" style="16" customWidth="1"/>
    <col min="12325" max="12325" width="9.7109375" style="16" customWidth="1"/>
    <col min="12326" max="12326" width="8.42578125" style="16" bestFit="1" customWidth="1"/>
    <col min="12327" max="12327" width="9.140625" style="16" bestFit="1" customWidth="1"/>
    <col min="12328" max="12328" width="10.7109375" style="16" customWidth="1"/>
    <col min="12329" max="12329" width="31.7109375" style="16" customWidth="1"/>
    <col min="12330" max="12571" width="9" style="16"/>
    <col min="12572" max="12572" width="45.85546875" style="16" customWidth="1"/>
    <col min="12573" max="12580" width="10.5703125" style="16" customWidth="1"/>
    <col min="12581" max="12581" width="9.7109375" style="16" customWidth="1"/>
    <col min="12582" max="12582" width="8.42578125" style="16" bestFit="1" customWidth="1"/>
    <col min="12583" max="12583" width="9.140625" style="16" bestFit="1" customWidth="1"/>
    <col min="12584" max="12584" width="10.7109375" style="16" customWidth="1"/>
    <col min="12585" max="12585" width="31.7109375" style="16" customWidth="1"/>
    <col min="12586" max="12827" width="9" style="16"/>
    <col min="12828" max="12828" width="45.85546875" style="16" customWidth="1"/>
    <col min="12829" max="12836" width="10.5703125" style="16" customWidth="1"/>
    <col min="12837" max="12837" width="9.7109375" style="16" customWidth="1"/>
    <col min="12838" max="12838" width="8.42578125" style="16" bestFit="1" customWidth="1"/>
    <col min="12839" max="12839" width="9.140625" style="16" bestFit="1" customWidth="1"/>
    <col min="12840" max="12840" width="10.7109375" style="16" customWidth="1"/>
    <col min="12841" max="12841" width="31.7109375" style="16" customWidth="1"/>
    <col min="12842" max="13083" width="9" style="16"/>
    <col min="13084" max="13084" width="45.85546875" style="16" customWidth="1"/>
    <col min="13085" max="13092" width="10.5703125" style="16" customWidth="1"/>
    <col min="13093" max="13093" width="9.7109375" style="16" customWidth="1"/>
    <col min="13094" max="13094" width="8.42578125" style="16" bestFit="1" customWidth="1"/>
    <col min="13095" max="13095" width="9.140625" style="16" bestFit="1" customWidth="1"/>
    <col min="13096" max="13096" width="10.7109375" style="16" customWidth="1"/>
    <col min="13097" max="13097" width="31.7109375" style="16" customWidth="1"/>
    <col min="13098" max="13339" width="9" style="16"/>
    <col min="13340" max="13340" width="45.85546875" style="16" customWidth="1"/>
    <col min="13341" max="13348" width="10.5703125" style="16" customWidth="1"/>
    <col min="13349" max="13349" width="9.7109375" style="16" customWidth="1"/>
    <col min="13350" max="13350" width="8.42578125" style="16" bestFit="1" customWidth="1"/>
    <col min="13351" max="13351" width="9.140625" style="16" bestFit="1" customWidth="1"/>
    <col min="13352" max="13352" width="10.7109375" style="16" customWidth="1"/>
    <col min="13353" max="13353" width="31.7109375" style="16" customWidth="1"/>
    <col min="13354" max="13595" width="9" style="16"/>
    <col min="13596" max="13596" width="45.85546875" style="16" customWidth="1"/>
    <col min="13597" max="13604" width="10.5703125" style="16" customWidth="1"/>
    <col min="13605" max="13605" width="9.7109375" style="16" customWidth="1"/>
    <col min="13606" max="13606" width="8.42578125" style="16" bestFit="1" customWidth="1"/>
    <col min="13607" max="13607" width="9.140625" style="16" bestFit="1" customWidth="1"/>
    <col min="13608" max="13608" width="10.7109375" style="16" customWidth="1"/>
    <col min="13609" max="13609" width="31.7109375" style="16" customWidth="1"/>
    <col min="13610" max="13851" width="9" style="16"/>
    <col min="13852" max="13852" width="45.85546875" style="16" customWidth="1"/>
    <col min="13853" max="13860" width="10.5703125" style="16" customWidth="1"/>
    <col min="13861" max="13861" width="9.7109375" style="16" customWidth="1"/>
    <col min="13862" max="13862" width="8.42578125" style="16" bestFit="1" customWidth="1"/>
    <col min="13863" max="13863" width="9.140625" style="16" bestFit="1" customWidth="1"/>
    <col min="13864" max="13864" width="10.7109375" style="16" customWidth="1"/>
    <col min="13865" max="13865" width="31.7109375" style="16" customWidth="1"/>
    <col min="13866" max="14107" width="9" style="16"/>
    <col min="14108" max="14108" width="45.85546875" style="16" customWidth="1"/>
    <col min="14109" max="14116" width="10.5703125" style="16" customWidth="1"/>
    <col min="14117" max="14117" width="9.7109375" style="16" customWidth="1"/>
    <col min="14118" max="14118" width="8.42578125" style="16" bestFit="1" customWidth="1"/>
    <col min="14119" max="14119" width="9.140625" style="16" bestFit="1" customWidth="1"/>
    <col min="14120" max="14120" width="10.7109375" style="16" customWidth="1"/>
    <col min="14121" max="14121" width="31.7109375" style="16" customWidth="1"/>
    <col min="14122" max="14363" width="9" style="16"/>
    <col min="14364" max="14364" width="45.85546875" style="16" customWidth="1"/>
    <col min="14365" max="14372" width="10.5703125" style="16" customWidth="1"/>
    <col min="14373" max="14373" width="9.7109375" style="16" customWidth="1"/>
    <col min="14374" max="14374" width="8.42578125" style="16" bestFit="1" customWidth="1"/>
    <col min="14375" max="14375" width="9.140625" style="16" bestFit="1" customWidth="1"/>
    <col min="14376" max="14376" width="10.7109375" style="16" customWidth="1"/>
    <col min="14377" max="14377" width="31.7109375" style="16" customWidth="1"/>
    <col min="14378" max="14619" width="9" style="16"/>
    <col min="14620" max="14620" width="45.85546875" style="16" customWidth="1"/>
    <col min="14621" max="14628" width="10.5703125" style="16" customWidth="1"/>
    <col min="14629" max="14629" width="9.7109375" style="16" customWidth="1"/>
    <col min="14630" max="14630" width="8.42578125" style="16" bestFit="1" customWidth="1"/>
    <col min="14631" max="14631" width="9.140625" style="16" bestFit="1" customWidth="1"/>
    <col min="14632" max="14632" width="10.7109375" style="16" customWidth="1"/>
    <col min="14633" max="14633" width="31.7109375" style="16" customWidth="1"/>
    <col min="14634" max="14875" width="9" style="16"/>
    <col min="14876" max="14876" width="45.85546875" style="16" customWidth="1"/>
    <col min="14877" max="14884" width="10.5703125" style="16" customWidth="1"/>
    <col min="14885" max="14885" width="9.7109375" style="16" customWidth="1"/>
    <col min="14886" max="14886" width="8.42578125" style="16" bestFit="1" customWidth="1"/>
    <col min="14887" max="14887" width="9.140625" style="16" bestFit="1" customWidth="1"/>
    <col min="14888" max="14888" width="10.7109375" style="16" customWidth="1"/>
    <col min="14889" max="14889" width="31.7109375" style="16" customWidth="1"/>
    <col min="14890" max="15131" width="9" style="16"/>
    <col min="15132" max="15132" width="45.85546875" style="16" customWidth="1"/>
    <col min="15133" max="15140" width="10.5703125" style="16" customWidth="1"/>
    <col min="15141" max="15141" width="9.7109375" style="16" customWidth="1"/>
    <col min="15142" max="15142" width="8.42578125" style="16" bestFit="1" customWidth="1"/>
    <col min="15143" max="15143" width="9.140625" style="16" bestFit="1" customWidth="1"/>
    <col min="15144" max="15144" width="10.7109375" style="16" customWidth="1"/>
    <col min="15145" max="15145" width="31.7109375" style="16" customWidth="1"/>
    <col min="15146" max="15387" width="9" style="16"/>
    <col min="15388" max="15388" width="45.85546875" style="16" customWidth="1"/>
    <col min="15389" max="15396" width="10.5703125" style="16" customWidth="1"/>
    <col min="15397" max="15397" width="9.7109375" style="16" customWidth="1"/>
    <col min="15398" max="15398" width="8.42578125" style="16" bestFit="1" customWidth="1"/>
    <col min="15399" max="15399" width="9.140625" style="16" bestFit="1" customWidth="1"/>
    <col min="15400" max="15400" width="10.7109375" style="16" customWidth="1"/>
    <col min="15401" max="15401" width="31.7109375" style="16" customWidth="1"/>
    <col min="15402" max="15643" width="9" style="16"/>
    <col min="15644" max="15644" width="45.85546875" style="16" customWidth="1"/>
    <col min="15645" max="15652" width="10.5703125" style="16" customWidth="1"/>
    <col min="15653" max="15653" width="9.7109375" style="16" customWidth="1"/>
    <col min="15654" max="15654" width="8.42578125" style="16" bestFit="1" customWidth="1"/>
    <col min="15655" max="15655" width="9.140625" style="16" bestFit="1" customWidth="1"/>
    <col min="15656" max="15656" width="10.7109375" style="16" customWidth="1"/>
    <col min="15657" max="15657" width="31.7109375" style="16" customWidth="1"/>
    <col min="15658" max="15899" width="9" style="16"/>
    <col min="15900" max="15900" width="45.85546875" style="16" customWidth="1"/>
    <col min="15901" max="15908" width="10.5703125" style="16" customWidth="1"/>
    <col min="15909" max="15909" width="9.7109375" style="16" customWidth="1"/>
    <col min="15910" max="15910" width="8.42578125" style="16" bestFit="1" customWidth="1"/>
    <col min="15911" max="15911" width="9.140625" style="16" bestFit="1" customWidth="1"/>
    <col min="15912" max="15912" width="10.7109375" style="16" customWidth="1"/>
    <col min="15913" max="15913" width="31.7109375" style="16" customWidth="1"/>
    <col min="15914" max="16155" width="9" style="16"/>
    <col min="16156" max="16156" width="45.85546875" style="16" customWidth="1"/>
    <col min="16157" max="16164" width="10.5703125" style="16" customWidth="1"/>
    <col min="16165" max="16165" width="9.7109375" style="16" customWidth="1"/>
    <col min="16166" max="16166" width="8.42578125" style="16" bestFit="1" customWidth="1"/>
    <col min="16167" max="16167" width="9.140625" style="16" bestFit="1" customWidth="1"/>
    <col min="16168" max="16168" width="10.7109375" style="16" customWidth="1"/>
    <col min="16169" max="16169" width="31.7109375" style="16" customWidth="1"/>
    <col min="16170" max="16384" width="9" style="16"/>
  </cols>
  <sheetData>
    <row r="1" spans="1:41" s="13" customFormat="1" ht="28.5" customHeight="1">
      <c r="A1" s="1280" t="s">
        <v>681</v>
      </c>
      <c r="B1" s="1281"/>
      <c r="C1" s="1281"/>
      <c r="D1" s="1281"/>
      <c r="E1" s="1281"/>
      <c r="F1" s="1281"/>
      <c r="G1" s="1281"/>
      <c r="H1" s="1281"/>
      <c r="I1" s="1281"/>
      <c r="J1" s="1281"/>
      <c r="K1" s="1281"/>
      <c r="L1" s="1281"/>
      <c r="M1" s="1281"/>
      <c r="N1" s="1281"/>
      <c r="O1" s="1281"/>
      <c r="P1" s="1281"/>
      <c r="Q1" s="1281"/>
      <c r="R1" s="1281"/>
      <c r="S1" s="1281"/>
      <c r="T1" s="1281"/>
      <c r="U1" s="1281"/>
      <c r="V1" s="1281"/>
      <c r="W1" s="1281"/>
      <c r="X1" s="1281"/>
      <c r="Y1" s="1281"/>
      <c r="Z1" s="1281"/>
      <c r="AA1" s="1281"/>
      <c r="AB1" s="1281"/>
      <c r="AC1" s="1281"/>
      <c r="AD1" s="1281"/>
      <c r="AE1" s="1281"/>
      <c r="AF1" s="1281"/>
      <c r="AG1" s="1281"/>
      <c r="AH1" s="1281"/>
      <c r="AI1" s="1281"/>
      <c r="AJ1" s="1281"/>
      <c r="AK1" s="1281"/>
      <c r="AL1" s="1281"/>
      <c r="AM1" s="1281"/>
      <c r="AN1" s="1281"/>
      <c r="AO1" s="1281"/>
    </row>
    <row r="2" spans="1:41" s="17" customFormat="1" ht="22.5" customHeight="1">
      <c r="A2" s="1282" t="s">
        <v>35</v>
      </c>
      <c r="B2" s="1282"/>
      <c r="C2" s="1282"/>
      <c r="D2" s="1282"/>
      <c r="E2" s="1282"/>
      <c r="F2" s="1282"/>
      <c r="G2" s="1282"/>
      <c r="H2" s="1282"/>
      <c r="I2" s="1282"/>
      <c r="J2" s="1282"/>
      <c r="K2" s="1282"/>
      <c r="L2" s="1282"/>
      <c r="M2" s="1282"/>
      <c r="N2" s="1282"/>
      <c r="O2" s="1282"/>
      <c r="P2" s="1282"/>
      <c r="Q2" s="1282"/>
      <c r="R2" s="1282"/>
      <c r="S2" s="1282"/>
      <c r="T2" s="1282"/>
      <c r="U2" s="1282"/>
      <c r="V2" s="1282"/>
      <c r="W2" s="1282"/>
      <c r="X2" s="1282"/>
      <c r="Y2" s="1282"/>
      <c r="Z2" s="1282"/>
      <c r="AA2" s="1282"/>
      <c r="AB2" s="1282"/>
      <c r="AC2" s="1282"/>
      <c r="AD2" s="1282"/>
      <c r="AE2" s="1282"/>
      <c r="AF2" s="1282"/>
      <c r="AG2" s="1282"/>
      <c r="AH2" s="1282"/>
      <c r="AI2" s="1282"/>
      <c r="AJ2" s="1282"/>
      <c r="AK2" s="1282"/>
      <c r="AL2" s="1282"/>
      <c r="AM2" s="1282"/>
      <c r="AN2" s="1282"/>
      <c r="AO2" s="1282"/>
    </row>
    <row r="3" spans="1:41" ht="6.75" customHeight="1">
      <c r="A3" s="1282"/>
      <c r="B3" s="1282"/>
      <c r="C3" s="1282"/>
      <c r="D3" s="1282"/>
      <c r="E3" s="1282"/>
      <c r="F3" s="1282"/>
      <c r="G3" s="1282"/>
      <c r="H3" s="1282"/>
      <c r="I3" s="1282"/>
      <c r="J3" s="1282"/>
      <c r="K3" s="1282"/>
      <c r="L3" s="1282"/>
      <c r="M3" s="1282"/>
      <c r="N3" s="1282"/>
      <c r="O3" s="1282"/>
      <c r="P3" s="1282"/>
      <c r="Q3" s="1282"/>
      <c r="R3" s="1282"/>
      <c r="S3" s="1282"/>
      <c r="T3" s="1282"/>
      <c r="U3" s="1282"/>
      <c r="V3" s="1282"/>
      <c r="W3" s="1282"/>
      <c r="X3" s="1282"/>
      <c r="Y3" s="1282"/>
      <c r="Z3" s="1282"/>
      <c r="AA3" s="1282"/>
      <c r="AB3" s="1282"/>
      <c r="AC3" s="1282"/>
      <c r="AD3" s="1282"/>
      <c r="AE3" s="1282"/>
      <c r="AF3" s="1282"/>
      <c r="AG3" s="1282"/>
      <c r="AH3" s="1282"/>
      <c r="AI3" s="1282"/>
      <c r="AJ3" s="1282"/>
      <c r="AK3" s="1282"/>
      <c r="AL3" s="1282"/>
      <c r="AM3" s="1282"/>
      <c r="AN3" s="1282"/>
      <c r="AO3" s="1282"/>
    </row>
    <row r="4" spans="1:41" s="15" customFormat="1" ht="23.25">
      <c r="A4" s="54" t="s">
        <v>36</v>
      </c>
      <c r="B4" s="54"/>
      <c r="C4" s="54"/>
      <c r="D4" s="54"/>
      <c r="E4" s="54"/>
      <c r="F4" s="54"/>
      <c r="G4" s="54"/>
      <c r="H4" s="54"/>
      <c r="I4" s="55"/>
      <c r="J4" s="55"/>
      <c r="K4" s="13"/>
      <c r="L4" s="13"/>
      <c r="M4" s="13"/>
      <c r="N4" s="13"/>
      <c r="O4" s="13"/>
      <c r="P4" s="13"/>
      <c r="Q4" s="13"/>
      <c r="R4" s="13"/>
      <c r="S4" s="13"/>
      <c r="T4" s="56"/>
      <c r="U4" s="57"/>
      <c r="V4" s="56"/>
      <c r="W4" s="57"/>
      <c r="X4" s="56"/>
      <c r="Y4" s="57"/>
      <c r="Z4" s="56"/>
      <c r="AA4" s="57"/>
      <c r="AB4" s="58"/>
      <c r="AC4" s="57"/>
      <c r="AD4" s="57"/>
      <c r="AE4" s="57"/>
      <c r="AF4" s="58"/>
      <c r="AG4" s="57"/>
      <c r="AH4" s="58"/>
      <c r="AI4" s="57"/>
      <c r="AO4" s="276"/>
    </row>
    <row r="5" spans="1:41" s="15" customFormat="1" ht="23.25" customHeight="1">
      <c r="A5" s="59" t="s">
        <v>37</v>
      </c>
      <c r="B5" s="60"/>
      <c r="C5" s="60"/>
      <c r="D5" s="60"/>
      <c r="E5" s="60"/>
      <c r="F5" s="60"/>
      <c r="G5" s="60"/>
      <c r="H5" s="60"/>
      <c r="I5" s="61"/>
      <c r="J5" s="61"/>
      <c r="K5" s="62"/>
      <c r="L5" s="62"/>
      <c r="M5" s="62"/>
      <c r="N5" s="62"/>
      <c r="O5" s="62"/>
      <c r="P5" s="62"/>
      <c r="Q5" s="62"/>
      <c r="R5" s="62"/>
      <c r="S5" s="62"/>
      <c r="T5" s="56"/>
      <c r="U5" s="57"/>
      <c r="V5" s="56"/>
      <c r="W5" s="57"/>
      <c r="X5" s="56"/>
      <c r="Y5" s="57"/>
      <c r="Z5" s="56"/>
      <c r="AA5" s="57"/>
      <c r="AB5" s="58"/>
      <c r="AC5" s="57"/>
      <c r="AD5" s="57"/>
      <c r="AE5" s="57"/>
      <c r="AF5" s="58"/>
      <c r="AG5" s="57"/>
      <c r="AH5" s="58"/>
      <c r="AI5" s="57"/>
      <c r="AO5" s="276"/>
    </row>
    <row r="6" spans="1:41" s="15" customFormat="1" ht="29.25" customHeight="1">
      <c r="A6" s="13" t="s">
        <v>38</v>
      </c>
      <c r="B6" s="63"/>
      <c r="C6" s="63"/>
      <c r="D6" s="63"/>
      <c r="E6" s="63"/>
      <c r="F6" s="63"/>
      <c r="G6" s="63"/>
      <c r="H6" s="64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5"/>
      <c r="AI6" s="65"/>
      <c r="AJ6" s="1283" t="s">
        <v>9</v>
      </c>
      <c r="AK6" s="1283"/>
      <c r="AL6" s="1283"/>
      <c r="AM6" s="1283"/>
      <c r="AN6" s="1283"/>
      <c r="AO6" s="1283"/>
    </row>
    <row r="7" spans="1:41" s="3" customFormat="1" ht="24.6" customHeight="1">
      <c r="A7" s="1284" t="s">
        <v>10</v>
      </c>
      <c r="B7" s="1284"/>
      <c r="C7" s="1284"/>
      <c r="D7" s="1284"/>
      <c r="E7" s="1284"/>
      <c r="F7" s="1284"/>
      <c r="G7" s="1284"/>
      <c r="H7" s="1284"/>
      <c r="I7" s="917" t="s">
        <v>160</v>
      </c>
      <c r="J7" s="917"/>
      <c r="K7" s="917"/>
      <c r="L7" s="917"/>
      <c r="M7" s="917"/>
      <c r="N7" s="917"/>
      <c r="O7" s="917"/>
      <c r="P7" s="917"/>
      <c r="Q7" s="917"/>
      <c r="R7" s="917" t="s">
        <v>23</v>
      </c>
      <c r="S7" s="917"/>
      <c r="T7" s="917"/>
      <c r="U7" s="917"/>
      <c r="V7" s="918" t="s">
        <v>24</v>
      </c>
      <c r="W7" s="918"/>
      <c r="X7" s="918"/>
      <c r="Y7" s="918"/>
      <c r="Z7" s="919" t="s">
        <v>608</v>
      </c>
      <c r="AA7" s="919"/>
      <c r="AB7" s="919"/>
      <c r="AC7" s="919"/>
      <c r="AD7" s="919"/>
      <c r="AE7" s="919"/>
      <c r="AF7" s="919"/>
      <c r="AG7" s="919"/>
      <c r="AH7" s="919"/>
      <c r="AI7" s="919"/>
      <c r="AJ7" s="919"/>
      <c r="AK7" s="919"/>
      <c r="AL7" s="919" t="s">
        <v>39</v>
      </c>
      <c r="AM7" s="919"/>
      <c r="AN7" s="919"/>
      <c r="AO7" s="917" t="s">
        <v>11</v>
      </c>
    </row>
    <row r="8" spans="1:41" s="3" customFormat="1" ht="24.6" customHeight="1">
      <c r="A8" s="1284"/>
      <c r="B8" s="1284"/>
      <c r="C8" s="1284"/>
      <c r="D8" s="1284"/>
      <c r="E8" s="1284"/>
      <c r="F8" s="1284"/>
      <c r="G8" s="1284"/>
      <c r="H8" s="1284"/>
      <c r="I8" s="917"/>
      <c r="J8" s="917"/>
      <c r="K8" s="917"/>
      <c r="L8" s="917"/>
      <c r="M8" s="917"/>
      <c r="N8" s="917"/>
      <c r="O8" s="917"/>
      <c r="P8" s="917"/>
      <c r="Q8" s="917"/>
      <c r="R8" s="920" t="s">
        <v>161</v>
      </c>
      <c r="S8" s="921"/>
      <c r="T8" s="920" t="s">
        <v>40</v>
      </c>
      <c r="U8" s="921"/>
      <c r="V8" s="920" t="s">
        <v>41</v>
      </c>
      <c r="W8" s="921"/>
      <c r="X8" s="920" t="s">
        <v>162</v>
      </c>
      <c r="Y8" s="921"/>
      <c r="Z8" s="920" t="s">
        <v>19</v>
      </c>
      <c r="AA8" s="921"/>
      <c r="AB8" s="1277" t="s">
        <v>42</v>
      </c>
      <c r="AC8" s="1278"/>
      <c r="AD8" s="1278"/>
      <c r="AE8" s="1278"/>
      <c r="AF8" s="1278"/>
      <c r="AG8" s="1278"/>
      <c r="AH8" s="1278"/>
      <c r="AI8" s="1279"/>
      <c r="AJ8" s="920" t="s">
        <v>679</v>
      </c>
      <c r="AK8" s="921"/>
      <c r="AL8" s="274"/>
      <c r="AM8" s="274"/>
      <c r="AN8" s="274"/>
      <c r="AO8" s="917"/>
    </row>
    <row r="9" spans="1:41" s="3" customFormat="1" ht="27" customHeight="1">
      <c r="A9" s="1284"/>
      <c r="B9" s="1284"/>
      <c r="C9" s="1284"/>
      <c r="D9" s="1284"/>
      <c r="E9" s="1284"/>
      <c r="F9" s="1284"/>
      <c r="G9" s="1284"/>
      <c r="H9" s="1284"/>
      <c r="I9" s="917"/>
      <c r="J9" s="917"/>
      <c r="K9" s="917"/>
      <c r="L9" s="917"/>
      <c r="M9" s="917"/>
      <c r="N9" s="917"/>
      <c r="O9" s="917"/>
      <c r="P9" s="917"/>
      <c r="Q9" s="917"/>
      <c r="R9" s="922"/>
      <c r="S9" s="923"/>
      <c r="T9" s="922"/>
      <c r="U9" s="923"/>
      <c r="V9" s="922"/>
      <c r="W9" s="923"/>
      <c r="X9" s="922"/>
      <c r="Y9" s="923"/>
      <c r="Z9" s="922"/>
      <c r="AA9" s="923"/>
      <c r="AB9" s="917" t="s">
        <v>434</v>
      </c>
      <c r="AC9" s="917"/>
      <c r="AD9" s="917" t="s">
        <v>163</v>
      </c>
      <c r="AE9" s="917"/>
      <c r="AF9" s="917" t="s">
        <v>435</v>
      </c>
      <c r="AG9" s="917"/>
      <c r="AH9" s="917" t="s">
        <v>20</v>
      </c>
      <c r="AI9" s="917"/>
      <c r="AJ9" s="922"/>
      <c r="AK9" s="923"/>
      <c r="AL9" s="917" t="s">
        <v>22</v>
      </c>
      <c r="AM9" s="917" t="s">
        <v>23</v>
      </c>
      <c r="AN9" s="917" t="s">
        <v>24</v>
      </c>
      <c r="AO9" s="917"/>
    </row>
    <row r="10" spans="1:41" s="3" customFormat="1" ht="42.75" customHeight="1">
      <c r="A10" s="1284"/>
      <c r="B10" s="1284"/>
      <c r="C10" s="1284"/>
      <c r="D10" s="1284"/>
      <c r="E10" s="1284"/>
      <c r="F10" s="1284"/>
      <c r="G10" s="1284"/>
      <c r="H10" s="1284"/>
      <c r="I10" s="918" t="s">
        <v>164</v>
      </c>
      <c r="J10" s="1285" t="s">
        <v>165</v>
      </c>
      <c r="K10" s="918" t="s">
        <v>166</v>
      </c>
      <c r="L10" s="918" t="s">
        <v>167</v>
      </c>
      <c r="M10" s="918" t="s">
        <v>168</v>
      </c>
      <c r="N10" s="918" t="s">
        <v>169</v>
      </c>
      <c r="O10" s="918" t="s">
        <v>170</v>
      </c>
      <c r="P10" s="918" t="s">
        <v>171</v>
      </c>
      <c r="Q10" s="918" t="s">
        <v>172</v>
      </c>
      <c r="R10" s="924"/>
      <c r="S10" s="925"/>
      <c r="T10" s="924"/>
      <c r="U10" s="925"/>
      <c r="V10" s="924"/>
      <c r="W10" s="925"/>
      <c r="X10" s="924"/>
      <c r="Y10" s="925"/>
      <c r="Z10" s="924"/>
      <c r="AA10" s="925"/>
      <c r="AB10" s="917"/>
      <c r="AC10" s="917"/>
      <c r="AD10" s="1274" t="s">
        <v>669</v>
      </c>
      <c r="AE10" s="1274"/>
      <c r="AF10" s="917" t="s">
        <v>436</v>
      </c>
      <c r="AG10" s="917"/>
      <c r="AH10" s="917" t="s">
        <v>437</v>
      </c>
      <c r="AI10" s="917"/>
      <c r="AJ10" s="924"/>
      <c r="AK10" s="925"/>
      <c r="AL10" s="917"/>
      <c r="AM10" s="917"/>
      <c r="AN10" s="917"/>
      <c r="AO10" s="917"/>
    </row>
    <row r="11" spans="1:41" s="67" customFormat="1" ht="43.5" customHeight="1">
      <c r="A11" s="1284"/>
      <c r="B11" s="1284"/>
      <c r="C11" s="1284"/>
      <c r="D11" s="1284"/>
      <c r="E11" s="1284"/>
      <c r="F11" s="1284"/>
      <c r="G11" s="1284"/>
      <c r="H11" s="1284"/>
      <c r="I11" s="918"/>
      <c r="J11" s="1285"/>
      <c r="K11" s="918"/>
      <c r="L11" s="918"/>
      <c r="M11" s="918"/>
      <c r="N11" s="918"/>
      <c r="O11" s="918"/>
      <c r="P11" s="918"/>
      <c r="Q11" s="918"/>
      <c r="R11" s="66" t="s">
        <v>43</v>
      </c>
      <c r="S11" s="66" t="s">
        <v>44</v>
      </c>
      <c r="T11" s="66" t="s">
        <v>45</v>
      </c>
      <c r="U11" s="66" t="s">
        <v>46</v>
      </c>
      <c r="V11" s="66" t="s">
        <v>173</v>
      </c>
      <c r="W11" s="66" t="s">
        <v>47</v>
      </c>
      <c r="X11" s="66" t="s">
        <v>48</v>
      </c>
      <c r="Y11" s="66" t="s">
        <v>49</v>
      </c>
      <c r="Z11" s="66" t="s">
        <v>50</v>
      </c>
      <c r="AA11" s="66" t="s">
        <v>51</v>
      </c>
      <c r="AB11" s="66" t="s">
        <v>52</v>
      </c>
      <c r="AC11" s="66" t="s">
        <v>53</v>
      </c>
      <c r="AD11" s="66" t="s">
        <v>438</v>
      </c>
      <c r="AE11" s="66" t="s">
        <v>439</v>
      </c>
      <c r="AF11" s="66" t="s">
        <v>54</v>
      </c>
      <c r="AG11" s="66" t="s">
        <v>55</v>
      </c>
      <c r="AH11" s="66" t="s">
        <v>440</v>
      </c>
      <c r="AI11" s="66" t="s">
        <v>441</v>
      </c>
      <c r="AJ11" s="66" t="s">
        <v>442</v>
      </c>
      <c r="AK11" s="66" t="s">
        <v>443</v>
      </c>
      <c r="AL11" s="66" t="s">
        <v>174</v>
      </c>
      <c r="AM11" s="66" t="s">
        <v>175</v>
      </c>
      <c r="AN11" s="66" t="s">
        <v>176</v>
      </c>
      <c r="AO11" s="917"/>
    </row>
    <row r="12" spans="1:41" s="70" customFormat="1" ht="30.75" customHeight="1">
      <c r="A12" s="1284"/>
      <c r="B12" s="1284"/>
      <c r="C12" s="1284"/>
      <c r="D12" s="1284"/>
      <c r="E12" s="1284"/>
      <c r="F12" s="1284"/>
      <c r="G12" s="1284"/>
      <c r="H12" s="1284"/>
      <c r="I12" s="918"/>
      <c r="J12" s="1285"/>
      <c r="K12" s="918"/>
      <c r="L12" s="918"/>
      <c r="M12" s="918"/>
      <c r="N12" s="918"/>
      <c r="O12" s="918"/>
      <c r="P12" s="918"/>
      <c r="Q12" s="918"/>
      <c r="R12" s="68" t="s">
        <v>2</v>
      </c>
      <c r="S12" s="273" t="s">
        <v>56</v>
      </c>
      <c r="T12" s="68" t="s">
        <v>2</v>
      </c>
      <c r="U12" s="273" t="s">
        <v>56</v>
      </c>
      <c r="V12" s="68" t="s">
        <v>2</v>
      </c>
      <c r="W12" s="273" t="s">
        <v>56</v>
      </c>
      <c r="X12" s="68" t="s">
        <v>2</v>
      </c>
      <c r="Y12" s="273" t="s">
        <v>56</v>
      </c>
      <c r="Z12" s="68" t="s">
        <v>2</v>
      </c>
      <c r="AA12" s="273" t="s">
        <v>56</v>
      </c>
      <c r="AB12" s="69" t="s">
        <v>2</v>
      </c>
      <c r="AC12" s="273" t="s">
        <v>56</v>
      </c>
      <c r="AD12" s="69" t="s">
        <v>2</v>
      </c>
      <c r="AE12" s="273" t="s">
        <v>56</v>
      </c>
      <c r="AF12" s="69" t="s">
        <v>2</v>
      </c>
      <c r="AG12" s="273" t="s">
        <v>56</v>
      </c>
      <c r="AH12" s="69" t="s">
        <v>2</v>
      </c>
      <c r="AI12" s="273" t="s">
        <v>56</v>
      </c>
      <c r="AJ12" s="273" t="s">
        <v>56</v>
      </c>
      <c r="AK12" s="274" t="s">
        <v>25</v>
      </c>
      <c r="AL12" s="273" t="s">
        <v>56</v>
      </c>
      <c r="AM12" s="273" t="s">
        <v>56</v>
      </c>
      <c r="AN12" s="273" t="s">
        <v>56</v>
      </c>
      <c r="AO12" s="917"/>
    </row>
    <row r="13" spans="1:41" s="78" customFormat="1" ht="25.5" customHeight="1">
      <c r="A13" s="1275" t="s">
        <v>20</v>
      </c>
      <c r="B13" s="1275"/>
      <c r="C13" s="1275"/>
      <c r="D13" s="1275"/>
      <c r="E13" s="1275"/>
      <c r="F13" s="1275"/>
      <c r="G13" s="1275"/>
      <c r="H13" s="1275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/>
      <c r="U13" s="73"/>
      <c r="V13" s="72"/>
      <c r="W13" s="73"/>
      <c r="X13" s="72"/>
      <c r="Y13" s="73"/>
      <c r="Z13" s="72"/>
      <c r="AA13" s="73"/>
      <c r="AB13" s="74"/>
      <c r="AC13" s="73"/>
      <c r="AD13" s="73"/>
      <c r="AE13" s="73"/>
      <c r="AF13" s="74"/>
      <c r="AG13" s="73"/>
      <c r="AH13" s="74"/>
      <c r="AI13" s="73"/>
      <c r="AJ13" s="75"/>
      <c r="AK13" s="76"/>
      <c r="AL13" s="76"/>
      <c r="AM13" s="76"/>
      <c r="AN13" s="76"/>
      <c r="AO13" s="77"/>
    </row>
    <row r="14" spans="1:41" s="86" customFormat="1" ht="26.25" customHeight="1">
      <c r="A14" s="1276" t="s">
        <v>57</v>
      </c>
      <c r="B14" s="1276"/>
      <c r="C14" s="1276"/>
      <c r="D14" s="1276"/>
      <c r="E14" s="1276"/>
      <c r="F14" s="1276"/>
      <c r="G14" s="1276"/>
      <c r="H14" s="1276"/>
      <c r="I14" s="79" t="s">
        <v>177</v>
      </c>
      <c r="J14" s="79" t="s">
        <v>177</v>
      </c>
      <c r="K14" s="79" t="s">
        <v>177</v>
      </c>
      <c r="L14" s="79" t="s">
        <v>177</v>
      </c>
      <c r="M14" s="79" t="s">
        <v>177</v>
      </c>
      <c r="N14" s="79" t="s">
        <v>177</v>
      </c>
      <c r="O14" s="79" t="s">
        <v>177</v>
      </c>
      <c r="P14" s="79" t="s">
        <v>177</v>
      </c>
      <c r="Q14" s="79" t="s">
        <v>177</v>
      </c>
      <c r="R14" s="79"/>
      <c r="S14" s="79"/>
      <c r="T14" s="80"/>
      <c r="U14" s="81"/>
      <c r="V14" s="80"/>
      <c r="W14" s="81"/>
      <c r="X14" s="80"/>
      <c r="Y14" s="81"/>
      <c r="Z14" s="80"/>
      <c r="AA14" s="81"/>
      <c r="AB14" s="82"/>
      <c r="AC14" s="81"/>
      <c r="AD14" s="81"/>
      <c r="AE14" s="81"/>
      <c r="AF14" s="82"/>
      <c r="AG14" s="81"/>
      <c r="AH14" s="82"/>
      <c r="AI14" s="81"/>
      <c r="AJ14" s="83"/>
      <c r="AK14" s="84"/>
      <c r="AL14" s="84"/>
      <c r="AM14" s="84"/>
      <c r="AN14" s="84"/>
      <c r="AO14" s="85"/>
    </row>
    <row r="15" spans="1:41" s="86" customFormat="1" ht="26.25" customHeight="1">
      <c r="A15" s="1270" t="s">
        <v>77</v>
      </c>
      <c r="B15" s="1270"/>
      <c r="C15" s="1270"/>
      <c r="D15" s="1270"/>
      <c r="E15" s="1270"/>
      <c r="F15" s="1270"/>
      <c r="G15" s="1270"/>
      <c r="H15" s="1270"/>
      <c r="I15" s="87" t="s">
        <v>177</v>
      </c>
      <c r="J15" s="87" t="s">
        <v>177</v>
      </c>
      <c r="K15" s="87" t="s">
        <v>177</v>
      </c>
      <c r="L15" s="87" t="s">
        <v>177</v>
      </c>
      <c r="M15" s="87" t="s">
        <v>177</v>
      </c>
      <c r="N15" s="87" t="s">
        <v>177</v>
      </c>
      <c r="O15" s="87" t="s">
        <v>177</v>
      </c>
      <c r="P15" s="87" t="s">
        <v>177</v>
      </c>
      <c r="Q15" s="87" t="s">
        <v>177</v>
      </c>
      <c r="R15" s="87"/>
      <c r="S15" s="87"/>
      <c r="T15" s="88"/>
      <c r="U15" s="89"/>
      <c r="V15" s="88"/>
      <c r="W15" s="89"/>
      <c r="X15" s="88"/>
      <c r="Y15" s="89"/>
      <c r="Z15" s="88"/>
      <c r="AA15" s="89"/>
      <c r="AB15" s="90"/>
      <c r="AC15" s="89"/>
      <c r="AD15" s="89"/>
      <c r="AE15" s="89"/>
      <c r="AF15" s="90"/>
      <c r="AG15" s="89"/>
      <c r="AH15" s="90"/>
      <c r="AI15" s="89"/>
      <c r="AJ15" s="91"/>
      <c r="AK15" s="92"/>
      <c r="AL15" s="92"/>
      <c r="AM15" s="92"/>
      <c r="AN15" s="92"/>
      <c r="AO15" s="93"/>
    </row>
    <row r="16" spans="1:41" s="86" customFormat="1" ht="26.25" customHeight="1">
      <c r="A16" s="1271" t="s">
        <v>78</v>
      </c>
      <c r="B16" s="1271"/>
      <c r="C16" s="1271"/>
      <c r="D16" s="1271"/>
      <c r="E16" s="1271"/>
      <c r="F16" s="1271"/>
      <c r="G16" s="1271"/>
      <c r="H16" s="1271"/>
      <c r="I16" s="94" t="s">
        <v>177</v>
      </c>
      <c r="J16" s="94" t="s">
        <v>177</v>
      </c>
      <c r="K16" s="94" t="s">
        <v>177</v>
      </c>
      <c r="L16" s="94" t="s">
        <v>177</v>
      </c>
      <c r="M16" s="94" t="s">
        <v>177</v>
      </c>
      <c r="N16" s="94" t="s">
        <v>177</v>
      </c>
      <c r="O16" s="94" t="s">
        <v>177</v>
      </c>
      <c r="P16" s="94" t="s">
        <v>177</v>
      </c>
      <c r="Q16" s="94" t="s">
        <v>177</v>
      </c>
      <c r="R16" s="94"/>
      <c r="S16" s="94"/>
      <c r="T16" s="95"/>
      <c r="U16" s="96"/>
      <c r="V16" s="95"/>
      <c r="W16" s="96"/>
      <c r="X16" s="95"/>
      <c r="Y16" s="96"/>
      <c r="Z16" s="95"/>
      <c r="AA16" s="96"/>
      <c r="AB16" s="97"/>
      <c r="AC16" s="96"/>
      <c r="AD16" s="96"/>
      <c r="AE16" s="96"/>
      <c r="AF16" s="97"/>
      <c r="AG16" s="96"/>
      <c r="AH16" s="97"/>
      <c r="AI16" s="96"/>
      <c r="AJ16" s="98"/>
      <c r="AK16" s="99"/>
      <c r="AL16" s="99"/>
      <c r="AM16" s="99"/>
      <c r="AN16" s="99"/>
      <c r="AO16" s="100"/>
    </row>
    <row r="17" spans="1:41" s="86" customFormat="1" ht="26.25" customHeight="1">
      <c r="A17" s="1272" t="s">
        <v>153</v>
      </c>
      <c r="B17" s="1272"/>
      <c r="C17" s="1272"/>
      <c r="D17" s="1272"/>
      <c r="E17" s="1272"/>
      <c r="F17" s="1272"/>
      <c r="G17" s="1272"/>
      <c r="H17" s="1272"/>
      <c r="I17" s="101" t="s">
        <v>177</v>
      </c>
      <c r="J17" s="101" t="s">
        <v>177</v>
      </c>
      <c r="K17" s="101" t="s">
        <v>177</v>
      </c>
      <c r="L17" s="101" t="s">
        <v>177</v>
      </c>
      <c r="M17" s="101" t="s">
        <v>177</v>
      </c>
      <c r="N17" s="101" t="s">
        <v>177</v>
      </c>
      <c r="O17" s="101" t="s">
        <v>177</v>
      </c>
      <c r="P17" s="101" t="s">
        <v>177</v>
      </c>
      <c r="Q17" s="101" t="s">
        <v>177</v>
      </c>
      <c r="R17" s="101"/>
      <c r="S17" s="101"/>
      <c r="T17" s="102"/>
      <c r="U17" s="103"/>
      <c r="V17" s="102"/>
      <c r="W17" s="103"/>
      <c r="X17" s="102"/>
      <c r="Y17" s="103"/>
      <c r="Z17" s="102"/>
      <c r="AA17" s="103"/>
      <c r="AB17" s="104"/>
      <c r="AC17" s="103"/>
      <c r="AD17" s="103"/>
      <c r="AE17" s="103"/>
      <c r="AF17" s="104"/>
      <c r="AG17" s="103"/>
      <c r="AH17" s="104"/>
      <c r="AI17" s="103"/>
      <c r="AJ17" s="105"/>
      <c r="AK17" s="106"/>
      <c r="AL17" s="106"/>
      <c r="AM17" s="106"/>
      <c r="AN17" s="106"/>
      <c r="AO17" s="107"/>
    </row>
    <row r="18" spans="1:41" s="86" customFormat="1" ht="31.5" customHeight="1">
      <c r="A18" s="1273" t="s">
        <v>58</v>
      </c>
      <c r="B18" s="1242"/>
      <c r="C18" s="1242"/>
      <c r="D18" s="1242"/>
      <c r="E18" s="1242"/>
      <c r="F18" s="1242"/>
      <c r="G18" s="1242"/>
      <c r="H18" s="1242"/>
      <c r="I18" s="184" t="s">
        <v>177</v>
      </c>
      <c r="J18" s="185" t="s">
        <v>177</v>
      </c>
      <c r="K18" s="108" t="s">
        <v>177</v>
      </c>
      <c r="L18" s="109"/>
      <c r="M18" s="109"/>
      <c r="N18" s="109"/>
      <c r="O18" s="109"/>
      <c r="P18" s="109"/>
      <c r="Q18" s="109"/>
      <c r="R18" s="109"/>
      <c r="S18" s="109"/>
      <c r="T18" s="110"/>
      <c r="U18" s="31"/>
      <c r="V18" s="110"/>
      <c r="W18" s="31"/>
      <c r="X18" s="110"/>
      <c r="Y18" s="31"/>
      <c r="Z18" s="110"/>
      <c r="AA18" s="31"/>
      <c r="AB18" s="111"/>
      <c r="AC18" s="31"/>
      <c r="AD18" s="31"/>
      <c r="AE18" s="31"/>
      <c r="AF18" s="111"/>
      <c r="AG18" s="31"/>
      <c r="AH18" s="111"/>
      <c r="AI18" s="31"/>
      <c r="AJ18" s="32"/>
      <c r="AK18" s="112"/>
      <c r="AL18" s="112"/>
      <c r="AM18" s="112"/>
      <c r="AN18" s="112"/>
      <c r="AO18" s="113"/>
    </row>
    <row r="19" spans="1:41" s="86" customFormat="1">
      <c r="A19" s="186"/>
      <c r="B19" s="1261" t="s">
        <v>178</v>
      </c>
      <c r="C19" s="1261"/>
      <c r="D19" s="1261"/>
      <c r="E19" s="1261"/>
      <c r="F19" s="1261"/>
      <c r="G19" s="1261"/>
      <c r="H19" s="1261"/>
      <c r="I19" s="187" t="s">
        <v>177</v>
      </c>
      <c r="J19" s="188" t="s">
        <v>177</v>
      </c>
      <c r="K19" s="125" t="s">
        <v>177</v>
      </c>
      <c r="L19" s="126"/>
      <c r="M19" s="126"/>
      <c r="N19" s="126"/>
      <c r="O19" s="126"/>
      <c r="P19" s="126"/>
      <c r="Q19" s="126"/>
      <c r="R19" s="126"/>
      <c r="S19" s="126"/>
      <c r="T19" s="127"/>
      <c r="U19" s="128"/>
      <c r="V19" s="127"/>
      <c r="W19" s="128"/>
      <c r="X19" s="127"/>
      <c r="Y19" s="128"/>
      <c r="Z19" s="127"/>
      <c r="AA19" s="128"/>
      <c r="AB19" s="129"/>
      <c r="AC19" s="128"/>
      <c r="AD19" s="128"/>
      <c r="AE19" s="128"/>
      <c r="AF19" s="129"/>
      <c r="AG19" s="128"/>
      <c r="AH19" s="129"/>
      <c r="AI19" s="128"/>
      <c r="AJ19" s="130"/>
      <c r="AK19" s="131"/>
      <c r="AL19" s="131"/>
      <c r="AM19" s="131"/>
      <c r="AN19" s="131"/>
      <c r="AO19" s="124"/>
    </row>
    <row r="20" spans="1:41" s="11" customFormat="1">
      <c r="A20" s="189"/>
      <c r="B20" s="1261" t="s">
        <v>179</v>
      </c>
      <c r="C20" s="1261"/>
      <c r="D20" s="1261"/>
      <c r="E20" s="1261"/>
      <c r="F20" s="1261"/>
      <c r="G20" s="1261"/>
      <c r="H20" s="1261"/>
      <c r="I20" s="190" t="s">
        <v>177</v>
      </c>
      <c r="J20" s="191" t="s">
        <v>177</v>
      </c>
      <c r="K20" s="132" t="s">
        <v>177</v>
      </c>
      <c r="L20" s="41"/>
      <c r="M20" s="41"/>
      <c r="N20" s="41"/>
      <c r="O20" s="41"/>
      <c r="P20" s="41"/>
      <c r="Q20" s="41"/>
      <c r="R20" s="41"/>
      <c r="S20" s="41"/>
      <c r="T20" s="40"/>
      <c r="U20" s="34"/>
      <c r="V20" s="40"/>
      <c r="W20" s="34"/>
      <c r="X20" s="40"/>
      <c r="Y20" s="34"/>
      <c r="Z20" s="40"/>
      <c r="AA20" s="34"/>
      <c r="AB20" s="133"/>
      <c r="AC20" s="34"/>
      <c r="AD20" s="34"/>
      <c r="AE20" s="34"/>
      <c r="AF20" s="133"/>
      <c r="AG20" s="34"/>
      <c r="AH20" s="133"/>
      <c r="AI20" s="34"/>
      <c r="AJ20" s="35"/>
      <c r="AK20" s="134"/>
      <c r="AL20" s="134"/>
      <c r="AM20" s="134"/>
      <c r="AN20" s="134"/>
      <c r="AO20" s="18"/>
    </row>
    <row r="21" spans="1:41" s="11" customFormat="1">
      <c r="A21" s="186"/>
      <c r="B21" s="192"/>
      <c r="C21" s="1261" t="s">
        <v>79</v>
      </c>
      <c r="D21" s="1261"/>
      <c r="E21" s="1261"/>
      <c r="F21" s="1261"/>
      <c r="G21" s="1261"/>
      <c r="H21" s="1261"/>
      <c r="I21" s="190" t="s">
        <v>177</v>
      </c>
      <c r="J21" s="191" t="s">
        <v>177</v>
      </c>
      <c r="K21" s="132" t="s">
        <v>177</v>
      </c>
      <c r="L21" s="135"/>
      <c r="M21" s="135"/>
      <c r="N21" s="135"/>
      <c r="O21" s="135"/>
      <c r="P21" s="135"/>
      <c r="Q21" s="135"/>
      <c r="R21" s="135"/>
      <c r="S21" s="135"/>
      <c r="T21" s="40"/>
      <c r="U21" s="136"/>
      <c r="V21" s="40"/>
      <c r="W21" s="136"/>
      <c r="X21" s="40"/>
      <c r="Y21" s="136"/>
      <c r="Z21" s="40"/>
      <c r="AA21" s="136"/>
      <c r="AB21" s="133"/>
      <c r="AC21" s="136"/>
      <c r="AD21" s="136"/>
      <c r="AE21" s="136"/>
      <c r="AF21" s="133"/>
      <c r="AG21" s="136"/>
      <c r="AH21" s="133"/>
      <c r="AI21" s="136"/>
      <c r="AJ21" s="137"/>
      <c r="AK21" s="134"/>
      <c r="AL21" s="134"/>
      <c r="AM21" s="134"/>
      <c r="AN21" s="134"/>
      <c r="AO21" s="18"/>
    </row>
    <row r="22" spans="1:41" s="11" customFormat="1" ht="26.25" customHeight="1">
      <c r="A22" s="193"/>
      <c r="B22" s="194"/>
      <c r="C22" s="194"/>
      <c r="D22" s="1238" t="s">
        <v>80</v>
      </c>
      <c r="E22" s="1238"/>
      <c r="F22" s="1238"/>
      <c r="G22" s="1238"/>
      <c r="H22" s="1238"/>
      <c r="I22" s="190" t="s">
        <v>177</v>
      </c>
      <c r="J22" s="191" t="s">
        <v>177</v>
      </c>
      <c r="K22" s="132" t="s">
        <v>177</v>
      </c>
      <c r="L22" s="135"/>
      <c r="M22" s="135"/>
      <c r="N22" s="135"/>
      <c r="O22" s="135"/>
      <c r="P22" s="135"/>
      <c r="Q22" s="135"/>
      <c r="R22" s="135"/>
      <c r="S22" s="135"/>
      <c r="T22" s="40"/>
      <c r="U22" s="136"/>
      <c r="V22" s="40"/>
      <c r="W22" s="136"/>
      <c r="X22" s="40"/>
      <c r="Y22" s="136"/>
      <c r="Z22" s="40"/>
      <c r="AA22" s="136"/>
      <c r="AB22" s="133"/>
      <c r="AC22" s="136"/>
      <c r="AD22" s="136"/>
      <c r="AE22" s="136"/>
      <c r="AF22" s="133"/>
      <c r="AG22" s="136"/>
      <c r="AH22" s="133"/>
      <c r="AI22" s="136"/>
      <c r="AJ22" s="137"/>
      <c r="AK22" s="134"/>
      <c r="AL22" s="134"/>
      <c r="AM22" s="134"/>
      <c r="AN22" s="134"/>
      <c r="AO22" s="18"/>
    </row>
    <row r="23" spans="1:41" s="11" customFormat="1" hidden="1">
      <c r="A23" s="193"/>
      <c r="B23" s="194"/>
      <c r="C23" s="194"/>
      <c r="D23" s="194"/>
      <c r="E23" s="1238" t="s">
        <v>152</v>
      </c>
      <c r="F23" s="1238"/>
      <c r="G23" s="1238"/>
      <c r="H23" s="1238"/>
      <c r="I23" s="190" t="s">
        <v>177</v>
      </c>
      <c r="J23" s="191" t="s">
        <v>177</v>
      </c>
      <c r="K23" s="132" t="s">
        <v>177</v>
      </c>
      <c r="L23" s="135"/>
      <c r="M23" s="135"/>
      <c r="N23" s="135"/>
      <c r="O23" s="135"/>
      <c r="P23" s="135"/>
      <c r="Q23" s="135"/>
      <c r="R23" s="135"/>
      <c r="S23" s="135"/>
      <c r="T23" s="40"/>
      <c r="U23" s="136"/>
      <c r="V23" s="40"/>
      <c r="W23" s="136"/>
      <c r="X23" s="40"/>
      <c r="Y23" s="136"/>
      <c r="Z23" s="40"/>
      <c r="AA23" s="136"/>
      <c r="AB23" s="133"/>
      <c r="AC23" s="136"/>
      <c r="AD23" s="136"/>
      <c r="AE23" s="136"/>
      <c r="AF23" s="133"/>
      <c r="AG23" s="136"/>
      <c r="AH23" s="133"/>
      <c r="AI23" s="136"/>
      <c r="AJ23" s="137"/>
      <c r="AK23" s="134"/>
      <c r="AL23" s="134"/>
      <c r="AM23" s="134"/>
      <c r="AN23" s="134"/>
      <c r="AO23" s="18"/>
    </row>
    <row r="24" spans="1:41" s="11" customFormat="1" hidden="1">
      <c r="A24" s="193"/>
      <c r="B24" s="194"/>
      <c r="C24" s="194"/>
      <c r="D24" s="194"/>
      <c r="E24" s="1238" t="s">
        <v>136</v>
      </c>
      <c r="F24" s="1238"/>
      <c r="G24" s="1238"/>
      <c r="H24" s="1238"/>
      <c r="I24" s="190" t="s">
        <v>177</v>
      </c>
      <c r="J24" s="191" t="s">
        <v>177</v>
      </c>
      <c r="K24" s="132" t="s">
        <v>177</v>
      </c>
      <c r="L24" s="135"/>
      <c r="M24" s="135"/>
      <c r="N24" s="135"/>
      <c r="O24" s="135"/>
      <c r="P24" s="135"/>
      <c r="Q24" s="135"/>
      <c r="R24" s="135"/>
      <c r="S24" s="135"/>
      <c r="T24" s="40"/>
      <c r="U24" s="136"/>
      <c r="V24" s="40"/>
      <c r="W24" s="136"/>
      <c r="X24" s="40"/>
      <c r="Y24" s="136"/>
      <c r="Z24" s="40"/>
      <c r="AA24" s="136"/>
      <c r="AB24" s="133"/>
      <c r="AC24" s="136"/>
      <c r="AD24" s="136"/>
      <c r="AE24" s="136"/>
      <c r="AF24" s="133"/>
      <c r="AG24" s="136"/>
      <c r="AH24" s="133"/>
      <c r="AI24" s="136"/>
      <c r="AJ24" s="137"/>
      <c r="AK24" s="134"/>
      <c r="AL24" s="134"/>
      <c r="AM24" s="134"/>
      <c r="AN24" s="134"/>
      <c r="AO24" s="18"/>
    </row>
    <row r="25" spans="1:41" s="11" customFormat="1" hidden="1">
      <c r="A25" s="193"/>
      <c r="B25" s="194"/>
      <c r="C25" s="194"/>
      <c r="D25" s="194"/>
      <c r="E25" s="194"/>
      <c r="F25" s="194"/>
      <c r="G25" s="194"/>
      <c r="H25" s="280" t="s">
        <v>156</v>
      </c>
      <c r="I25" s="190" t="s">
        <v>177</v>
      </c>
      <c r="J25" s="191" t="s">
        <v>177</v>
      </c>
      <c r="K25" s="132" t="s">
        <v>177</v>
      </c>
      <c r="L25" s="135"/>
      <c r="M25" s="135"/>
      <c r="N25" s="135"/>
      <c r="O25" s="135"/>
      <c r="P25" s="135"/>
      <c r="Q25" s="135"/>
      <c r="R25" s="135"/>
      <c r="S25" s="135"/>
      <c r="T25" s="40"/>
      <c r="U25" s="136"/>
      <c r="V25" s="40"/>
      <c r="W25" s="136"/>
      <c r="X25" s="40"/>
      <c r="Y25" s="136"/>
      <c r="Z25" s="40"/>
      <c r="AA25" s="136"/>
      <c r="AB25" s="133"/>
      <c r="AC25" s="136"/>
      <c r="AD25" s="136"/>
      <c r="AE25" s="136"/>
      <c r="AF25" s="133"/>
      <c r="AG25" s="136"/>
      <c r="AH25" s="133"/>
      <c r="AI25" s="136"/>
      <c r="AJ25" s="137"/>
      <c r="AK25" s="134"/>
      <c r="AL25" s="134"/>
      <c r="AM25" s="134"/>
      <c r="AN25" s="134"/>
      <c r="AO25" s="18"/>
    </row>
    <row r="26" spans="1:41" s="11" customFormat="1" hidden="1">
      <c r="A26" s="193"/>
      <c r="B26" s="194"/>
      <c r="C26" s="194"/>
      <c r="D26" s="194"/>
      <c r="E26" s="194"/>
      <c r="F26" s="194"/>
      <c r="G26" s="194"/>
      <c r="H26" s="280" t="s">
        <v>180</v>
      </c>
      <c r="I26" s="190" t="s">
        <v>177</v>
      </c>
      <c r="J26" s="191" t="s">
        <v>177</v>
      </c>
      <c r="K26" s="132" t="s">
        <v>177</v>
      </c>
      <c r="L26" s="135"/>
      <c r="M26" s="135"/>
      <c r="N26" s="135"/>
      <c r="O26" s="135"/>
      <c r="P26" s="135"/>
      <c r="Q26" s="135"/>
      <c r="R26" s="135"/>
      <c r="S26" s="135"/>
      <c r="T26" s="40"/>
      <c r="U26" s="136"/>
      <c r="V26" s="40"/>
      <c r="W26" s="136"/>
      <c r="X26" s="40"/>
      <c r="Y26" s="136"/>
      <c r="Z26" s="40"/>
      <c r="AA26" s="136"/>
      <c r="AB26" s="133"/>
      <c r="AC26" s="136"/>
      <c r="AD26" s="136"/>
      <c r="AE26" s="136"/>
      <c r="AF26" s="133"/>
      <c r="AG26" s="136"/>
      <c r="AH26" s="133"/>
      <c r="AI26" s="136"/>
      <c r="AJ26" s="137"/>
      <c r="AK26" s="134"/>
      <c r="AL26" s="134"/>
      <c r="AM26" s="134"/>
      <c r="AN26" s="134"/>
      <c r="AO26" s="18"/>
    </row>
    <row r="27" spans="1:41" s="11" customFormat="1" hidden="1">
      <c r="A27" s="193"/>
      <c r="B27" s="194"/>
      <c r="C27" s="194"/>
      <c r="D27" s="194"/>
      <c r="E27" s="194"/>
      <c r="F27" s="194"/>
      <c r="G27" s="194"/>
      <c r="H27" s="280" t="s">
        <v>157</v>
      </c>
      <c r="I27" s="190" t="s">
        <v>177</v>
      </c>
      <c r="J27" s="191" t="s">
        <v>177</v>
      </c>
      <c r="K27" s="132" t="s">
        <v>177</v>
      </c>
      <c r="L27" s="135"/>
      <c r="M27" s="135"/>
      <c r="N27" s="135"/>
      <c r="O27" s="135"/>
      <c r="P27" s="135"/>
      <c r="Q27" s="135"/>
      <c r="R27" s="135"/>
      <c r="S27" s="135"/>
      <c r="T27" s="40"/>
      <c r="U27" s="136"/>
      <c r="V27" s="40"/>
      <c r="W27" s="136"/>
      <c r="X27" s="40"/>
      <c r="Y27" s="136"/>
      <c r="Z27" s="40"/>
      <c r="AA27" s="136"/>
      <c r="AB27" s="133"/>
      <c r="AC27" s="136"/>
      <c r="AD27" s="136"/>
      <c r="AE27" s="136"/>
      <c r="AF27" s="133"/>
      <c r="AG27" s="136"/>
      <c r="AH27" s="133"/>
      <c r="AI27" s="136"/>
      <c r="AJ27" s="137"/>
      <c r="AK27" s="134"/>
      <c r="AL27" s="134"/>
      <c r="AM27" s="134"/>
      <c r="AN27" s="134"/>
      <c r="AO27" s="18"/>
    </row>
    <row r="28" spans="1:41" s="11" customFormat="1" hidden="1">
      <c r="A28" s="193"/>
      <c r="B28" s="194"/>
      <c r="C28" s="194"/>
      <c r="D28" s="194"/>
      <c r="E28" s="1238" t="s">
        <v>135</v>
      </c>
      <c r="F28" s="1238"/>
      <c r="G28" s="1238"/>
      <c r="H28" s="1238"/>
      <c r="I28" s="190" t="s">
        <v>177</v>
      </c>
      <c r="J28" s="191" t="s">
        <v>177</v>
      </c>
      <c r="K28" s="132" t="s">
        <v>177</v>
      </c>
      <c r="L28" s="135"/>
      <c r="M28" s="135"/>
      <c r="N28" s="135"/>
      <c r="O28" s="135"/>
      <c r="P28" s="135"/>
      <c r="Q28" s="135"/>
      <c r="R28" s="135"/>
      <c r="S28" s="135"/>
      <c r="T28" s="40"/>
      <c r="U28" s="136"/>
      <c r="V28" s="40"/>
      <c r="W28" s="136"/>
      <c r="X28" s="40"/>
      <c r="Y28" s="136"/>
      <c r="Z28" s="40"/>
      <c r="AA28" s="136"/>
      <c r="AB28" s="133"/>
      <c r="AC28" s="136"/>
      <c r="AD28" s="136"/>
      <c r="AE28" s="136"/>
      <c r="AF28" s="133"/>
      <c r="AG28" s="136"/>
      <c r="AH28" s="133"/>
      <c r="AI28" s="136"/>
      <c r="AJ28" s="137"/>
      <c r="AK28" s="134"/>
      <c r="AL28" s="134"/>
      <c r="AM28" s="134"/>
      <c r="AN28" s="134"/>
      <c r="AO28" s="18"/>
    </row>
    <row r="29" spans="1:41" s="11" customFormat="1" hidden="1">
      <c r="A29" s="193"/>
      <c r="B29" s="194"/>
      <c r="C29" s="194"/>
      <c r="D29" s="194"/>
      <c r="E29" s="194"/>
      <c r="F29" s="194"/>
      <c r="G29" s="194"/>
      <c r="H29" s="280" t="s">
        <v>134</v>
      </c>
      <c r="I29" s="190" t="s">
        <v>177</v>
      </c>
      <c r="J29" s="191" t="s">
        <v>177</v>
      </c>
      <c r="K29" s="132" t="s">
        <v>177</v>
      </c>
      <c r="L29" s="135"/>
      <c r="M29" s="135"/>
      <c r="N29" s="135"/>
      <c r="O29" s="135"/>
      <c r="P29" s="135"/>
      <c r="Q29" s="135"/>
      <c r="R29" s="135"/>
      <c r="S29" s="135"/>
      <c r="T29" s="40"/>
      <c r="U29" s="136"/>
      <c r="V29" s="40"/>
      <c r="W29" s="136"/>
      <c r="X29" s="40"/>
      <c r="Y29" s="136"/>
      <c r="Z29" s="40"/>
      <c r="AA29" s="136"/>
      <c r="AB29" s="133"/>
      <c r="AC29" s="136"/>
      <c r="AD29" s="136"/>
      <c r="AE29" s="136"/>
      <c r="AF29" s="133"/>
      <c r="AG29" s="136"/>
      <c r="AH29" s="133"/>
      <c r="AI29" s="136"/>
      <c r="AJ29" s="137"/>
      <c r="AK29" s="134"/>
      <c r="AL29" s="134"/>
      <c r="AM29" s="134"/>
      <c r="AN29" s="134"/>
      <c r="AO29" s="18"/>
    </row>
    <row r="30" spans="1:41" s="11" customFormat="1" hidden="1">
      <c r="A30" s="193"/>
      <c r="B30" s="194"/>
      <c r="C30" s="194"/>
      <c r="D30" s="194"/>
      <c r="E30" s="194"/>
      <c r="F30" s="194"/>
      <c r="G30" s="194"/>
      <c r="H30" s="280" t="s">
        <v>158</v>
      </c>
      <c r="I30" s="190" t="s">
        <v>177</v>
      </c>
      <c r="J30" s="191" t="s">
        <v>177</v>
      </c>
      <c r="K30" s="132" t="s">
        <v>177</v>
      </c>
      <c r="L30" s="135"/>
      <c r="M30" s="135"/>
      <c r="N30" s="135"/>
      <c r="O30" s="135"/>
      <c r="P30" s="135"/>
      <c r="Q30" s="135"/>
      <c r="R30" s="135"/>
      <c r="S30" s="135"/>
      <c r="T30" s="40"/>
      <c r="U30" s="136"/>
      <c r="V30" s="40"/>
      <c r="W30" s="136"/>
      <c r="X30" s="40"/>
      <c r="Y30" s="136"/>
      <c r="Z30" s="40"/>
      <c r="AA30" s="136"/>
      <c r="AB30" s="133"/>
      <c r="AC30" s="136"/>
      <c r="AD30" s="136"/>
      <c r="AE30" s="136"/>
      <c r="AF30" s="133"/>
      <c r="AG30" s="136"/>
      <c r="AH30" s="133"/>
      <c r="AI30" s="136"/>
      <c r="AJ30" s="137"/>
      <c r="AK30" s="134"/>
      <c r="AL30" s="134"/>
      <c r="AM30" s="134"/>
      <c r="AN30" s="134"/>
      <c r="AO30" s="18"/>
    </row>
    <row r="31" spans="1:41" s="11" customFormat="1" hidden="1">
      <c r="A31" s="193"/>
      <c r="B31" s="194"/>
      <c r="C31" s="194"/>
      <c r="D31" s="194"/>
      <c r="E31" s="194"/>
      <c r="F31" s="194"/>
      <c r="G31" s="194"/>
      <c r="H31" s="280" t="s">
        <v>133</v>
      </c>
      <c r="I31" s="190" t="s">
        <v>177</v>
      </c>
      <c r="J31" s="191" t="s">
        <v>177</v>
      </c>
      <c r="K31" s="132" t="s">
        <v>177</v>
      </c>
      <c r="L31" s="135"/>
      <c r="M31" s="135"/>
      <c r="N31" s="135"/>
      <c r="O31" s="135"/>
      <c r="P31" s="135"/>
      <c r="Q31" s="135"/>
      <c r="R31" s="135"/>
      <c r="S31" s="135"/>
      <c r="T31" s="40"/>
      <c r="U31" s="136"/>
      <c r="V31" s="40"/>
      <c r="W31" s="136"/>
      <c r="X31" s="40"/>
      <c r="Y31" s="136"/>
      <c r="Z31" s="40"/>
      <c r="AA31" s="136"/>
      <c r="AB31" s="133"/>
      <c r="AC31" s="136"/>
      <c r="AD31" s="136"/>
      <c r="AE31" s="136"/>
      <c r="AF31" s="133"/>
      <c r="AG31" s="136"/>
      <c r="AH31" s="133"/>
      <c r="AI31" s="136"/>
      <c r="AJ31" s="137"/>
      <c r="AK31" s="134"/>
      <c r="AL31" s="134"/>
      <c r="AM31" s="134"/>
      <c r="AN31" s="134"/>
      <c r="AO31" s="18"/>
    </row>
    <row r="32" spans="1:41" s="11" customFormat="1" hidden="1">
      <c r="A32" s="193"/>
      <c r="B32" s="194"/>
      <c r="C32" s="194"/>
      <c r="D32" s="194"/>
      <c r="E32" s="1238" t="s">
        <v>132</v>
      </c>
      <c r="F32" s="1238"/>
      <c r="G32" s="1238"/>
      <c r="H32" s="1238"/>
      <c r="I32" s="190" t="s">
        <v>177</v>
      </c>
      <c r="J32" s="191" t="s">
        <v>177</v>
      </c>
      <c r="K32" s="132" t="s">
        <v>177</v>
      </c>
      <c r="L32" s="135"/>
      <c r="M32" s="135"/>
      <c r="N32" s="135"/>
      <c r="O32" s="135"/>
      <c r="P32" s="135"/>
      <c r="Q32" s="135"/>
      <c r="R32" s="135"/>
      <c r="S32" s="135"/>
      <c r="T32" s="40"/>
      <c r="U32" s="136"/>
      <c r="V32" s="40"/>
      <c r="W32" s="136"/>
      <c r="X32" s="40"/>
      <c r="Y32" s="136"/>
      <c r="Z32" s="40"/>
      <c r="AA32" s="136"/>
      <c r="AB32" s="133"/>
      <c r="AC32" s="136"/>
      <c r="AD32" s="136"/>
      <c r="AE32" s="136"/>
      <c r="AF32" s="133"/>
      <c r="AG32" s="136"/>
      <c r="AH32" s="133"/>
      <c r="AI32" s="136"/>
      <c r="AJ32" s="137"/>
      <c r="AK32" s="134"/>
      <c r="AL32" s="134"/>
      <c r="AM32" s="134"/>
      <c r="AN32" s="134"/>
      <c r="AO32" s="18"/>
    </row>
    <row r="33" spans="1:41" s="11" customFormat="1" ht="22.5" hidden="1" customHeight="1">
      <c r="A33" s="193"/>
      <c r="B33" s="194"/>
      <c r="C33" s="194"/>
      <c r="D33" s="194"/>
      <c r="E33" s="1238" t="s">
        <v>151</v>
      </c>
      <c r="F33" s="1238"/>
      <c r="G33" s="1238"/>
      <c r="H33" s="1238"/>
      <c r="I33" s="190" t="s">
        <v>177</v>
      </c>
      <c r="J33" s="191" t="s">
        <v>177</v>
      </c>
      <c r="K33" s="132" t="s">
        <v>177</v>
      </c>
      <c r="L33" s="135"/>
      <c r="M33" s="135"/>
      <c r="N33" s="135"/>
      <c r="O33" s="135"/>
      <c r="P33" s="135"/>
      <c r="Q33" s="135"/>
      <c r="R33" s="135"/>
      <c r="S33" s="135"/>
      <c r="T33" s="40"/>
      <c r="U33" s="136"/>
      <c r="V33" s="40"/>
      <c r="W33" s="136"/>
      <c r="X33" s="40"/>
      <c r="Y33" s="136"/>
      <c r="Z33" s="40"/>
      <c r="AA33" s="136"/>
      <c r="AB33" s="133"/>
      <c r="AC33" s="136"/>
      <c r="AD33" s="136"/>
      <c r="AE33" s="136"/>
      <c r="AF33" s="133"/>
      <c r="AG33" s="136"/>
      <c r="AH33" s="133"/>
      <c r="AI33" s="136"/>
      <c r="AJ33" s="137"/>
      <c r="AK33" s="134"/>
      <c r="AL33" s="134"/>
      <c r="AM33" s="134"/>
      <c r="AN33" s="134"/>
      <c r="AO33" s="18"/>
    </row>
    <row r="34" spans="1:41" s="11" customFormat="1" hidden="1">
      <c r="A34" s="193"/>
      <c r="B34" s="194"/>
      <c r="C34" s="194"/>
      <c r="D34" s="194"/>
      <c r="E34" s="194"/>
      <c r="F34" s="194"/>
      <c r="G34" s="194"/>
      <c r="H34" s="280" t="s">
        <v>159</v>
      </c>
      <c r="I34" s="190" t="s">
        <v>177</v>
      </c>
      <c r="J34" s="191" t="s">
        <v>177</v>
      </c>
      <c r="K34" s="132" t="s">
        <v>177</v>
      </c>
      <c r="L34" s="135"/>
      <c r="M34" s="135"/>
      <c r="N34" s="135"/>
      <c r="O34" s="135"/>
      <c r="P34" s="135"/>
      <c r="Q34" s="135"/>
      <c r="R34" s="135"/>
      <c r="S34" s="135"/>
      <c r="T34" s="40"/>
      <c r="U34" s="136"/>
      <c r="V34" s="40"/>
      <c r="W34" s="136"/>
      <c r="X34" s="40"/>
      <c r="Y34" s="136"/>
      <c r="Z34" s="40"/>
      <c r="AA34" s="136"/>
      <c r="AB34" s="133"/>
      <c r="AC34" s="136"/>
      <c r="AD34" s="136"/>
      <c r="AE34" s="136"/>
      <c r="AF34" s="133"/>
      <c r="AG34" s="136"/>
      <c r="AH34" s="133"/>
      <c r="AI34" s="136"/>
      <c r="AJ34" s="137"/>
      <c r="AK34" s="134"/>
      <c r="AL34" s="134"/>
      <c r="AM34" s="134"/>
      <c r="AN34" s="134"/>
      <c r="AO34" s="18"/>
    </row>
    <row r="35" spans="1:41" s="11" customFormat="1" hidden="1">
      <c r="A35" s="193"/>
      <c r="B35" s="194"/>
      <c r="C35" s="194"/>
      <c r="D35" s="194"/>
      <c r="E35" s="194"/>
      <c r="F35" s="194"/>
      <c r="G35" s="194"/>
      <c r="H35" s="280" t="s">
        <v>181</v>
      </c>
      <c r="I35" s="190" t="s">
        <v>177</v>
      </c>
      <c r="J35" s="191" t="s">
        <v>177</v>
      </c>
      <c r="K35" s="132" t="s">
        <v>177</v>
      </c>
      <c r="L35" s="135"/>
      <c r="M35" s="135"/>
      <c r="N35" s="135"/>
      <c r="O35" s="135"/>
      <c r="P35" s="135"/>
      <c r="Q35" s="135"/>
      <c r="R35" s="135"/>
      <c r="S35" s="135"/>
      <c r="T35" s="40"/>
      <c r="U35" s="136"/>
      <c r="V35" s="40"/>
      <c r="W35" s="136"/>
      <c r="X35" s="40"/>
      <c r="Y35" s="136"/>
      <c r="Z35" s="40"/>
      <c r="AA35" s="136"/>
      <c r="AB35" s="133"/>
      <c r="AC35" s="136"/>
      <c r="AD35" s="136"/>
      <c r="AE35" s="136"/>
      <c r="AF35" s="133"/>
      <c r="AG35" s="136"/>
      <c r="AH35" s="133"/>
      <c r="AI35" s="136"/>
      <c r="AJ35" s="137"/>
      <c r="AK35" s="134"/>
      <c r="AL35" s="134"/>
      <c r="AM35" s="134"/>
      <c r="AN35" s="134"/>
      <c r="AO35" s="18"/>
    </row>
    <row r="36" spans="1:41" s="11" customFormat="1" hidden="1">
      <c r="A36" s="193"/>
      <c r="B36" s="194"/>
      <c r="C36" s="194"/>
      <c r="D36" s="194"/>
      <c r="E36" s="194"/>
      <c r="F36" s="194"/>
      <c r="G36" s="194"/>
      <c r="H36" s="280" t="s">
        <v>182</v>
      </c>
      <c r="I36" s="190" t="s">
        <v>177</v>
      </c>
      <c r="J36" s="191" t="s">
        <v>177</v>
      </c>
      <c r="K36" s="132" t="s">
        <v>177</v>
      </c>
      <c r="L36" s="135"/>
      <c r="M36" s="135"/>
      <c r="N36" s="135"/>
      <c r="O36" s="135"/>
      <c r="P36" s="135"/>
      <c r="Q36" s="135"/>
      <c r="R36" s="135"/>
      <c r="S36" s="135"/>
      <c r="T36" s="40"/>
      <c r="U36" s="136"/>
      <c r="V36" s="40"/>
      <c r="W36" s="136"/>
      <c r="X36" s="40"/>
      <c r="Y36" s="136"/>
      <c r="Z36" s="40"/>
      <c r="AA36" s="136"/>
      <c r="AB36" s="133"/>
      <c r="AC36" s="136"/>
      <c r="AD36" s="136"/>
      <c r="AE36" s="136"/>
      <c r="AF36" s="133"/>
      <c r="AG36" s="136"/>
      <c r="AH36" s="133"/>
      <c r="AI36" s="136"/>
      <c r="AJ36" s="137"/>
      <c r="AK36" s="134"/>
      <c r="AL36" s="134"/>
      <c r="AM36" s="134"/>
      <c r="AN36" s="134"/>
      <c r="AO36" s="18"/>
    </row>
    <row r="37" spans="1:41" s="11" customFormat="1" hidden="1">
      <c r="A37" s="193"/>
      <c r="B37" s="194"/>
      <c r="C37" s="194"/>
      <c r="D37" s="194"/>
      <c r="E37" s="1238" t="s">
        <v>131</v>
      </c>
      <c r="F37" s="1238"/>
      <c r="G37" s="1238"/>
      <c r="H37" s="1238"/>
      <c r="I37" s="190" t="s">
        <v>177</v>
      </c>
      <c r="J37" s="191" t="s">
        <v>177</v>
      </c>
      <c r="K37" s="132" t="s">
        <v>177</v>
      </c>
      <c r="L37" s="135"/>
      <c r="M37" s="135"/>
      <c r="N37" s="135"/>
      <c r="O37" s="135"/>
      <c r="P37" s="135"/>
      <c r="Q37" s="135"/>
      <c r="R37" s="135"/>
      <c r="S37" s="135"/>
      <c r="T37" s="40"/>
      <c r="U37" s="136"/>
      <c r="V37" s="40"/>
      <c r="W37" s="136"/>
      <c r="X37" s="40"/>
      <c r="Y37" s="136"/>
      <c r="Z37" s="40"/>
      <c r="AA37" s="136"/>
      <c r="AB37" s="138"/>
      <c r="AC37" s="136"/>
      <c r="AD37" s="136"/>
      <c r="AE37" s="136"/>
      <c r="AF37" s="138"/>
      <c r="AG37" s="136"/>
      <c r="AH37" s="138"/>
      <c r="AI37" s="136"/>
      <c r="AJ37" s="137"/>
      <c r="AK37" s="134"/>
      <c r="AL37" s="134"/>
      <c r="AM37" s="134"/>
      <c r="AN37" s="134"/>
      <c r="AO37" s="18"/>
    </row>
    <row r="38" spans="1:41" s="11" customFormat="1">
      <c r="A38" s="193"/>
      <c r="B38" s="194"/>
      <c r="C38" s="194"/>
      <c r="D38" s="1238" t="s">
        <v>117</v>
      </c>
      <c r="E38" s="1238"/>
      <c r="F38" s="1238"/>
      <c r="G38" s="1238"/>
      <c r="H38" s="1238"/>
      <c r="I38" s="190" t="s">
        <v>177</v>
      </c>
      <c r="J38" s="191" t="s">
        <v>177</v>
      </c>
      <c r="K38" s="132" t="s">
        <v>177</v>
      </c>
      <c r="L38" s="41"/>
      <c r="M38" s="41"/>
      <c r="N38" s="41"/>
      <c r="O38" s="41"/>
      <c r="P38" s="41"/>
      <c r="Q38" s="41"/>
      <c r="R38" s="41"/>
      <c r="S38" s="41"/>
      <c r="T38" s="40"/>
      <c r="U38" s="34"/>
      <c r="V38" s="40"/>
      <c r="W38" s="34"/>
      <c r="X38" s="40"/>
      <c r="Y38" s="34"/>
      <c r="Z38" s="40"/>
      <c r="AA38" s="34"/>
      <c r="AB38" s="133"/>
      <c r="AC38" s="34"/>
      <c r="AD38" s="34"/>
      <c r="AE38" s="34"/>
      <c r="AF38" s="133"/>
      <c r="AG38" s="34"/>
      <c r="AH38" s="133"/>
      <c r="AI38" s="34"/>
      <c r="AJ38" s="35"/>
      <c r="AK38" s="134"/>
      <c r="AL38" s="134"/>
      <c r="AM38" s="134"/>
      <c r="AN38" s="134"/>
      <c r="AO38" s="18"/>
    </row>
    <row r="39" spans="1:41" s="11" customFormat="1">
      <c r="A39" s="193"/>
      <c r="B39" s="194"/>
      <c r="C39" s="194"/>
      <c r="D39" s="280"/>
      <c r="E39" s="1238" t="s">
        <v>183</v>
      </c>
      <c r="F39" s="1238"/>
      <c r="G39" s="1238"/>
      <c r="H39" s="1238"/>
      <c r="I39" s="190" t="s">
        <v>177</v>
      </c>
      <c r="J39" s="191" t="s">
        <v>177</v>
      </c>
      <c r="K39" s="132" t="s">
        <v>177</v>
      </c>
      <c r="L39" s="135"/>
      <c r="M39" s="135"/>
      <c r="N39" s="135"/>
      <c r="O39" s="135"/>
      <c r="P39" s="135"/>
      <c r="Q39" s="135"/>
      <c r="R39" s="135"/>
      <c r="S39" s="135"/>
      <c r="T39" s="40"/>
      <c r="U39" s="136"/>
      <c r="V39" s="40"/>
      <c r="W39" s="136"/>
      <c r="X39" s="40"/>
      <c r="Y39" s="136"/>
      <c r="Z39" s="40"/>
      <c r="AA39" s="136"/>
      <c r="AB39" s="40"/>
      <c r="AC39" s="136"/>
      <c r="AD39" s="136"/>
      <c r="AE39" s="136"/>
      <c r="AF39" s="40"/>
      <c r="AG39" s="136"/>
      <c r="AH39" s="40"/>
      <c r="AI39" s="136"/>
      <c r="AJ39" s="137"/>
      <c r="AK39" s="134"/>
      <c r="AL39" s="134"/>
      <c r="AM39" s="134"/>
      <c r="AN39" s="134"/>
      <c r="AO39" s="18"/>
    </row>
    <row r="40" spans="1:41" s="11" customFormat="1">
      <c r="A40" s="193"/>
      <c r="B40" s="194"/>
      <c r="C40" s="1261" t="s">
        <v>154</v>
      </c>
      <c r="D40" s="1261"/>
      <c r="E40" s="1261"/>
      <c r="F40" s="1261"/>
      <c r="G40" s="1261"/>
      <c r="H40" s="1261"/>
      <c r="I40" s="190" t="s">
        <v>177</v>
      </c>
      <c r="J40" s="191" t="s">
        <v>177</v>
      </c>
      <c r="K40" s="132" t="s">
        <v>177</v>
      </c>
      <c r="L40" s="139"/>
      <c r="M40" s="139"/>
      <c r="N40" s="139"/>
      <c r="O40" s="139"/>
      <c r="P40" s="139"/>
      <c r="Q40" s="139"/>
      <c r="R40" s="139"/>
      <c r="S40" s="139"/>
      <c r="T40" s="40"/>
      <c r="U40" s="136"/>
      <c r="V40" s="40"/>
      <c r="W40" s="136"/>
      <c r="X40" s="40"/>
      <c r="Y40" s="136"/>
      <c r="Z40" s="40"/>
      <c r="AA40" s="136"/>
      <c r="AB40" s="40"/>
      <c r="AC40" s="136"/>
      <c r="AD40" s="136"/>
      <c r="AE40" s="136"/>
      <c r="AF40" s="40"/>
      <c r="AG40" s="136"/>
      <c r="AH40" s="40"/>
      <c r="AI40" s="136"/>
      <c r="AJ40" s="137"/>
      <c r="AK40" s="134"/>
      <c r="AL40" s="134"/>
      <c r="AM40" s="134"/>
      <c r="AN40" s="134"/>
      <c r="AO40" s="18"/>
    </row>
    <row r="41" spans="1:41" s="11" customFormat="1">
      <c r="A41" s="193"/>
      <c r="B41" s="194"/>
      <c r="C41" s="194"/>
      <c r="D41" s="1238" t="s">
        <v>83</v>
      </c>
      <c r="E41" s="1238"/>
      <c r="F41" s="1238"/>
      <c r="G41" s="1238"/>
      <c r="H41" s="1238"/>
      <c r="I41" s="190"/>
      <c r="J41" s="191"/>
      <c r="K41" s="132" t="s">
        <v>177</v>
      </c>
      <c r="L41" s="140"/>
      <c r="M41" s="140"/>
      <c r="N41" s="140"/>
      <c r="O41" s="140"/>
      <c r="P41" s="140"/>
      <c r="Q41" s="140"/>
      <c r="R41" s="140"/>
      <c r="S41" s="140"/>
      <c r="T41" s="40"/>
      <c r="U41" s="136"/>
      <c r="V41" s="40"/>
      <c r="W41" s="136"/>
      <c r="X41" s="40"/>
      <c r="Y41" s="136"/>
      <c r="Z41" s="40"/>
      <c r="AA41" s="136"/>
      <c r="AB41" s="40"/>
      <c r="AC41" s="136"/>
      <c r="AD41" s="136"/>
      <c r="AE41" s="136"/>
      <c r="AF41" s="40"/>
      <c r="AG41" s="136"/>
      <c r="AH41" s="40"/>
      <c r="AI41" s="136"/>
      <c r="AJ41" s="137"/>
      <c r="AK41" s="134"/>
      <c r="AL41" s="134"/>
      <c r="AM41" s="134"/>
      <c r="AN41" s="134"/>
      <c r="AO41" s="18"/>
    </row>
    <row r="42" spans="1:41" s="11" customFormat="1">
      <c r="A42" s="193"/>
      <c r="B42" s="194"/>
      <c r="C42" s="194"/>
      <c r="D42" s="194"/>
      <c r="E42" s="1238" t="s">
        <v>529</v>
      </c>
      <c r="F42" s="1238"/>
      <c r="G42" s="1238"/>
      <c r="H42" s="1238"/>
      <c r="I42" s="190"/>
      <c r="J42" s="191"/>
      <c r="K42" s="132" t="s">
        <v>177</v>
      </c>
      <c r="L42" s="141"/>
      <c r="M42" s="141"/>
      <c r="N42" s="141"/>
      <c r="O42" s="141"/>
      <c r="P42" s="141"/>
      <c r="Q42" s="141"/>
      <c r="R42" s="141"/>
      <c r="S42" s="141"/>
      <c r="T42" s="40"/>
      <c r="U42" s="136"/>
      <c r="V42" s="40"/>
      <c r="W42" s="136"/>
      <c r="X42" s="40"/>
      <c r="Y42" s="136"/>
      <c r="Z42" s="40"/>
      <c r="AA42" s="136"/>
      <c r="AB42" s="40"/>
      <c r="AC42" s="136"/>
      <c r="AD42" s="136"/>
      <c r="AE42" s="136"/>
      <c r="AF42" s="40"/>
      <c r="AG42" s="136"/>
      <c r="AH42" s="40"/>
      <c r="AI42" s="136"/>
      <c r="AJ42" s="137"/>
      <c r="AK42" s="134"/>
      <c r="AL42" s="134"/>
      <c r="AM42" s="134"/>
      <c r="AN42" s="134"/>
      <c r="AO42" s="18"/>
    </row>
    <row r="43" spans="1:41" s="11" customFormat="1">
      <c r="A43" s="195"/>
      <c r="B43" s="196"/>
      <c r="C43" s="196"/>
      <c r="D43" s="196"/>
      <c r="E43" s="1249" t="s">
        <v>528</v>
      </c>
      <c r="F43" s="1249"/>
      <c r="G43" s="1249"/>
      <c r="H43" s="1249"/>
      <c r="I43" s="190"/>
      <c r="J43" s="191"/>
      <c r="K43" s="132" t="s">
        <v>177</v>
      </c>
      <c r="L43" s="141"/>
      <c r="M43" s="141"/>
      <c r="N43" s="141"/>
      <c r="O43" s="141"/>
      <c r="P43" s="141"/>
      <c r="Q43" s="141"/>
      <c r="R43" s="141"/>
      <c r="S43" s="141"/>
      <c r="T43" s="40"/>
      <c r="U43" s="136"/>
      <c r="V43" s="40"/>
      <c r="W43" s="136"/>
      <c r="X43" s="40"/>
      <c r="Y43" s="136"/>
      <c r="Z43" s="40"/>
      <c r="AA43" s="136"/>
      <c r="AB43" s="40"/>
      <c r="AC43" s="136"/>
      <c r="AD43" s="136"/>
      <c r="AE43" s="136"/>
      <c r="AF43" s="40"/>
      <c r="AG43" s="136"/>
      <c r="AH43" s="40"/>
      <c r="AI43" s="136"/>
      <c r="AJ43" s="137"/>
      <c r="AK43" s="134"/>
      <c r="AL43" s="134"/>
      <c r="AM43" s="134"/>
      <c r="AN43" s="134"/>
      <c r="AO43" s="18"/>
    </row>
    <row r="44" spans="1:41" s="11" customFormat="1">
      <c r="A44" s="197"/>
      <c r="B44" s="198"/>
      <c r="C44" s="198"/>
      <c r="D44" s="198"/>
      <c r="E44" s="1249" t="s">
        <v>531</v>
      </c>
      <c r="F44" s="1249"/>
      <c r="G44" s="1249"/>
      <c r="H44" s="1249"/>
      <c r="I44" s="190"/>
      <c r="J44" s="191"/>
      <c r="K44" s="132" t="s">
        <v>177</v>
      </c>
      <c r="L44" s="142"/>
      <c r="M44" s="142"/>
      <c r="N44" s="142"/>
      <c r="O44" s="142"/>
      <c r="P44" s="142"/>
      <c r="Q44" s="142"/>
      <c r="R44" s="142"/>
      <c r="S44" s="142"/>
      <c r="T44" s="40"/>
      <c r="U44" s="136"/>
      <c r="V44" s="40"/>
      <c r="W44" s="136"/>
      <c r="X44" s="40"/>
      <c r="Y44" s="136"/>
      <c r="Z44" s="40"/>
      <c r="AA44" s="136"/>
      <c r="AB44" s="40"/>
      <c r="AC44" s="136"/>
      <c r="AD44" s="136"/>
      <c r="AE44" s="136"/>
      <c r="AF44" s="40"/>
      <c r="AG44" s="136"/>
      <c r="AH44" s="40"/>
      <c r="AI44" s="136"/>
      <c r="AJ44" s="137"/>
      <c r="AK44" s="134"/>
      <c r="AL44" s="134"/>
      <c r="AM44" s="134"/>
      <c r="AN44" s="134"/>
      <c r="AO44" s="18"/>
    </row>
    <row r="45" spans="1:41" s="11" customFormat="1" ht="21" customHeight="1">
      <c r="A45" s="189"/>
      <c r="B45" s="200"/>
      <c r="C45" s="200"/>
      <c r="D45" s="1243" t="s">
        <v>84</v>
      </c>
      <c r="E45" s="1243"/>
      <c r="F45" s="1243"/>
      <c r="G45" s="1243"/>
      <c r="H45" s="1243"/>
      <c r="I45" s="190" t="s">
        <v>177</v>
      </c>
      <c r="J45" s="191" t="s">
        <v>177</v>
      </c>
      <c r="K45" s="140"/>
      <c r="L45" s="140"/>
      <c r="M45" s="140"/>
      <c r="N45" s="140"/>
      <c r="O45" s="140"/>
      <c r="P45" s="140"/>
      <c r="Q45" s="140"/>
      <c r="R45" s="140"/>
      <c r="S45" s="140"/>
      <c r="T45" s="40"/>
      <c r="U45" s="136"/>
      <c r="V45" s="40"/>
      <c r="W45" s="136"/>
      <c r="X45" s="40"/>
      <c r="Y45" s="136"/>
      <c r="Z45" s="143"/>
      <c r="AA45" s="136"/>
      <c r="AB45" s="143"/>
      <c r="AC45" s="136"/>
      <c r="AD45" s="136"/>
      <c r="AE45" s="136"/>
      <c r="AF45" s="143"/>
      <c r="AG45" s="136"/>
      <c r="AH45" s="143"/>
      <c r="AI45" s="136"/>
      <c r="AJ45" s="137"/>
      <c r="AK45" s="134"/>
      <c r="AL45" s="134"/>
      <c r="AM45" s="134"/>
      <c r="AN45" s="134"/>
      <c r="AO45" s="18"/>
    </row>
    <row r="46" spans="1:41" s="11" customFormat="1" ht="22.5" customHeight="1">
      <c r="A46" s="193"/>
      <c r="B46" s="194"/>
      <c r="C46" s="194"/>
      <c r="D46" s="194"/>
      <c r="E46" s="1238" t="s">
        <v>130</v>
      </c>
      <c r="F46" s="1238"/>
      <c r="G46" s="1238"/>
      <c r="H46" s="1238"/>
      <c r="I46" s="190" t="s">
        <v>177</v>
      </c>
      <c r="J46" s="191" t="s">
        <v>177</v>
      </c>
      <c r="K46" s="140"/>
      <c r="L46" s="140"/>
      <c r="M46" s="140"/>
      <c r="N46" s="140"/>
      <c r="O46" s="140"/>
      <c r="P46" s="140"/>
      <c r="Q46" s="140"/>
      <c r="R46" s="140"/>
      <c r="S46" s="140"/>
      <c r="T46" s="40"/>
      <c r="U46" s="136"/>
      <c r="V46" s="40"/>
      <c r="W46" s="136"/>
      <c r="X46" s="40"/>
      <c r="Y46" s="136"/>
      <c r="Z46" s="143"/>
      <c r="AA46" s="136"/>
      <c r="AB46" s="143"/>
      <c r="AC46" s="136"/>
      <c r="AD46" s="136"/>
      <c r="AE46" s="136"/>
      <c r="AF46" s="143"/>
      <c r="AG46" s="136"/>
      <c r="AH46" s="143"/>
      <c r="AI46" s="136"/>
      <c r="AJ46" s="137"/>
      <c r="AK46" s="134"/>
      <c r="AL46" s="134"/>
      <c r="AM46" s="134"/>
      <c r="AN46" s="134"/>
      <c r="AO46" s="18"/>
    </row>
    <row r="47" spans="1:41" s="11" customFormat="1" ht="24.75" customHeight="1">
      <c r="A47" s="193"/>
      <c r="B47" s="194"/>
      <c r="C47" s="194"/>
      <c r="D47" s="194"/>
      <c r="E47" s="1249" t="s">
        <v>150</v>
      </c>
      <c r="F47" s="1249"/>
      <c r="G47" s="1249"/>
      <c r="H47" s="1249"/>
      <c r="I47" s="190" t="s">
        <v>177</v>
      </c>
      <c r="J47" s="191" t="s">
        <v>177</v>
      </c>
      <c r="K47" s="140"/>
      <c r="L47" s="140"/>
      <c r="M47" s="140"/>
      <c r="N47" s="140"/>
      <c r="O47" s="140"/>
      <c r="P47" s="140"/>
      <c r="Q47" s="140"/>
      <c r="R47" s="140"/>
      <c r="S47" s="140"/>
      <c r="T47" s="40"/>
      <c r="U47" s="136"/>
      <c r="V47" s="40"/>
      <c r="W47" s="136"/>
      <c r="X47" s="40"/>
      <c r="Y47" s="136"/>
      <c r="Z47" s="143"/>
      <c r="AA47" s="136"/>
      <c r="AB47" s="143"/>
      <c r="AC47" s="136"/>
      <c r="AD47" s="136"/>
      <c r="AE47" s="136"/>
      <c r="AF47" s="143"/>
      <c r="AG47" s="136"/>
      <c r="AH47" s="143"/>
      <c r="AI47" s="136"/>
      <c r="AJ47" s="137"/>
      <c r="AK47" s="134"/>
      <c r="AL47" s="134"/>
      <c r="AM47" s="134"/>
      <c r="AN47" s="134"/>
      <c r="AO47" s="18"/>
    </row>
    <row r="48" spans="1:41" s="11" customFormat="1" ht="24.75" customHeight="1">
      <c r="A48" s="193"/>
      <c r="B48" s="194"/>
      <c r="C48" s="194"/>
      <c r="D48" s="194"/>
      <c r="E48" s="1249" t="s">
        <v>149</v>
      </c>
      <c r="F48" s="1249"/>
      <c r="G48" s="1249"/>
      <c r="H48" s="1249"/>
      <c r="I48" s="190"/>
      <c r="J48" s="191"/>
      <c r="K48" s="132" t="s">
        <v>177</v>
      </c>
      <c r="L48" s="140"/>
      <c r="M48" s="140"/>
      <c r="N48" s="140"/>
      <c r="O48" s="140"/>
      <c r="P48" s="140"/>
      <c r="Q48" s="140"/>
      <c r="R48" s="140"/>
      <c r="S48" s="140"/>
      <c r="T48" s="40"/>
      <c r="U48" s="136"/>
      <c r="V48" s="40"/>
      <c r="W48" s="136"/>
      <c r="X48" s="40"/>
      <c r="Y48" s="136"/>
      <c r="Z48" s="143"/>
      <c r="AA48" s="136"/>
      <c r="AB48" s="143"/>
      <c r="AC48" s="136"/>
      <c r="AD48" s="136"/>
      <c r="AE48" s="136"/>
      <c r="AF48" s="143"/>
      <c r="AG48" s="136"/>
      <c r="AH48" s="143"/>
      <c r="AI48" s="136"/>
      <c r="AJ48" s="137"/>
      <c r="AK48" s="134"/>
      <c r="AL48" s="134"/>
      <c r="AM48" s="134"/>
      <c r="AN48" s="134"/>
      <c r="AO48" s="18"/>
    </row>
    <row r="49" spans="1:41" s="11" customFormat="1" ht="23.25" customHeight="1">
      <c r="A49" s="193"/>
      <c r="B49" s="194"/>
      <c r="C49" s="194"/>
      <c r="D49" s="194"/>
      <c r="E49" s="1249" t="s">
        <v>148</v>
      </c>
      <c r="F49" s="1249"/>
      <c r="G49" s="1249"/>
      <c r="H49" s="1249"/>
      <c r="I49" s="190"/>
      <c r="J49" s="191"/>
      <c r="K49" s="132" t="s">
        <v>177</v>
      </c>
      <c r="L49" s="141"/>
      <c r="M49" s="141"/>
      <c r="N49" s="141"/>
      <c r="O49" s="141"/>
      <c r="P49" s="141"/>
      <c r="Q49" s="141"/>
      <c r="R49" s="141"/>
      <c r="S49" s="141"/>
      <c r="T49" s="40"/>
      <c r="U49" s="136"/>
      <c r="V49" s="40"/>
      <c r="W49" s="136"/>
      <c r="X49" s="40"/>
      <c r="Y49" s="136"/>
      <c r="Z49" s="143"/>
      <c r="AA49" s="136"/>
      <c r="AB49" s="143"/>
      <c r="AC49" s="136"/>
      <c r="AD49" s="136"/>
      <c r="AE49" s="136"/>
      <c r="AF49" s="143"/>
      <c r="AG49" s="136"/>
      <c r="AH49" s="143"/>
      <c r="AI49" s="136"/>
      <c r="AJ49" s="137"/>
      <c r="AK49" s="134"/>
      <c r="AL49" s="134"/>
      <c r="AM49" s="134"/>
      <c r="AN49" s="134"/>
      <c r="AO49" s="18"/>
    </row>
    <row r="50" spans="1:41" s="11" customFormat="1">
      <c r="A50" s="193"/>
      <c r="B50" s="194"/>
      <c r="C50" s="194"/>
      <c r="D50" s="194"/>
      <c r="E50" s="1249" t="s">
        <v>147</v>
      </c>
      <c r="F50" s="1249"/>
      <c r="G50" s="1249"/>
      <c r="H50" s="1249"/>
      <c r="I50" s="190"/>
      <c r="J50" s="191"/>
      <c r="K50" s="132" t="s">
        <v>177</v>
      </c>
      <c r="L50" s="141"/>
      <c r="M50" s="141"/>
      <c r="N50" s="141"/>
      <c r="O50" s="141"/>
      <c r="P50" s="141"/>
      <c r="Q50" s="141"/>
      <c r="R50" s="141"/>
      <c r="S50" s="141"/>
      <c r="T50" s="40"/>
      <c r="U50" s="136"/>
      <c r="V50" s="40"/>
      <c r="W50" s="136"/>
      <c r="X50" s="40"/>
      <c r="Y50" s="136"/>
      <c r="Z50" s="143"/>
      <c r="AA50" s="136"/>
      <c r="AB50" s="143"/>
      <c r="AC50" s="136"/>
      <c r="AD50" s="136"/>
      <c r="AE50" s="136"/>
      <c r="AF50" s="143"/>
      <c r="AG50" s="136"/>
      <c r="AH50" s="143"/>
      <c r="AI50" s="136"/>
      <c r="AJ50" s="137"/>
      <c r="AK50" s="134"/>
      <c r="AL50" s="134"/>
      <c r="AM50" s="134"/>
      <c r="AN50" s="134"/>
      <c r="AO50" s="18"/>
    </row>
    <row r="51" spans="1:41" s="11" customFormat="1" ht="22.5" customHeight="1">
      <c r="A51" s="193"/>
      <c r="B51" s="194"/>
      <c r="C51" s="194"/>
      <c r="D51" s="194"/>
      <c r="E51" s="1249" t="s">
        <v>146</v>
      </c>
      <c r="F51" s="1249"/>
      <c r="G51" s="1249"/>
      <c r="H51" s="1249"/>
      <c r="I51" s="190"/>
      <c r="J51" s="191"/>
      <c r="K51" s="132" t="s">
        <v>177</v>
      </c>
      <c r="L51" s="144"/>
      <c r="M51" s="144"/>
      <c r="N51" s="144"/>
      <c r="O51" s="144"/>
      <c r="P51" s="144"/>
      <c r="Q51" s="144"/>
      <c r="R51" s="144"/>
      <c r="S51" s="144"/>
      <c r="T51" s="40"/>
      <c r="U51" s="136"/>
      <c r="V51" s="40"/>
      <c r="W51" s="136"/>
      <c r="X51" s="40"/>
      <c r="Y51" s="136"/>
      <c r="Z51" s="143"/>
      <c r="AA51" s="136"/>
      <c r="AB51" s="143"/>
      <c r="AC51" s="136"/>
      <c r="AD51" s="136"/>
      <c r="AE51" s="136"/>
      <c r="AF51" s="143"/>
      <c r="AG51" s="136"/>
      <c r="AH51" s="143"/>
      <c r="AI51" s="136"/>
      <c r="AJ51" s="137"/>
      <c r="AK51" s="134"/>
      <c r="AL51" s="134"/>
      <c r="AM51" s="134"/>
      <c r="AN51" s="134"/>
      <c r="AO51" s="18"/>
    </row>
    <row r="52" spans="1:41" s="11" customFormat="1" ht="21" customHeight="1">
      <c r="A52" s="197"/>
      <c r="B52" s="198"/>
      <c r="C52" s="198"/>
      <c r="D52" s="198"/>
      <c r="E52" s="1249" t="s">
        <v>530</v>
      </c>
      <c r="F52" s="1249"/>
      <c r="G52" s="1249"/>
      <c r="H52" s="1249"/>
      <c r="I52" s="190"/>
      <c r="J52" s="191"/>
      <c r="K52" s="132" t="s">
        <v>177</v>
      </c>
      <c r="L52" s="140"/>
      <c r="M52" s="140"/>
      <c r="N52" s="140"/>
      <c r="O52" s="140"/>
      <c r="P52" s="140"/>
      <c r="Q52" s="140"/>
      <c r="R52" s="140"/>
      <c r="S52" s="140"/>
      <c r="T52" s="40"/>
      <c r="U52" s="136"/>
      <c r="V52" s="40"/>
      <c r="W52" s="136"/>
      <c r="X52" s="40"/>
      <c r="Y52" s="136"/>
      <c r="Z52" s="143"/>
      <c r="AA52" s="136"/>
      <c r="AB52" s="143"/>
      <c r="AC52" s="136"/>
      <c r="AD52" s="136"/>
      <c r="AE52" s="136"/>
      <c r="AF52" s="143"/>
      <c r="AG52" s="136"/>
      <c r="AH52" s="143"/>
      <c r="AI52" s="136"/>
      <c r="AJ52" s="137"/>
      <c r="AK52" s="134"/>
      <c r="AL52" s="134"/>
      <c r="AM52" s="134"/>
      <c r="AN52" s="134"/>
      <c r="AO52" s="18"/>
    </row>
    <row r="53" spans="1:41" s="11" customFormat="1">
      <c r="A53" s="197"/>
      <c r="B53" s="198"/>
      <c r="C53" s="198"/>
      <c r="D53" s="198"/>
      <c r="E53" s="1249" t="s">
        <v>532</v>
      </c>
      <c r="F53" s="1249"/>
      <c r="G53" s="1249"/>
      <c r="H53" s="1249"/>
      <c r="I53" s="190" t="s">
        <v>177</v>
      </c>
      <c r="J53" s="191" t="s">
        <v>177</v>
      </c>
      <c r="K53" s="140"/>
      <c r="L53" s="140"/>
      <c r="M53" s="140"/>
      <c r="N53" s="140"/>
      <c r="O53" s="140"/>
      <c r="P53" s="140"/>
      <c r="Q53" s="140"/>
      <c r="R53" s="140"/>
      <c r="S53" s="140"/>
      <c r="T53" s="40"/>
      <c r="U53" s="136"/>
      <c r="V53" s="40"/>
      <c r="W53" s="136"/>
      <c r="X53" s="40"/>
      <c r="Y53" s="136"/>
      <c r="Z53" s="143"/>
      <c r="AA53" s="136"/>
      <c r="AB53" s="143"/>
      <c r="AC53" s="136"/>
      <c r="AD53" s="136"/>
      <c r="AE53" s="136"/>
      <c r="AF53" s="143"/>
      <c r="AG53" s="136"/>
      <c r="AH53" s="143"/>
      <c r="AI53" s="136"/>
      <c r="AJ53" s="137"/>
      <c r="AK53" s="134"/>
      <c r="AL53" s="134"/>
      <c r="AM53" s="134"/>
      <c r="AN53" s="134"/>
      <c r="AO53" s="18"/>
    </row>
    <row r="54" spans="1:41" s="11" customFormat="1">
      <c r="A54" s="193"/>
      <c r="B54" s="194"/>
      <c r="C54" s="194"/>
      <c r="D54" s="1243" t="s">
        <v>184</v>
      </c>
      <c r="E54" s="1243"/>
      <c r="F54" s="1243"/>
      <c r="G54" s="1243"/>
      <c r="H54" s="1243"/>
      <c r="I54" s="190" t="s">
        <v>177</v>
      </c>
      <c r="J54" s="191" t="s">
        <v>177</v>
      </c>
      <c r="K54" s="135"/>
      <c r="L54" s="135"/>
      <c r="M54" s="135"/>
      <c r="N54" s="135"/>
      <c r="O54" s="135"/>
      <c r="P54" s="135"/>
      <c r="Q54" s="135"/>
      <c r="R54" s="135"/>
      <c r="S54" s="135"/>
      <c r="T54" s="40"/>
      <c r="U54" s="136"/>
      <c r="V54" s="40"/>
      <c r="W54" s="136"/>
      <c r="X54" s="40"/>
      <c r="Y54" s="136"/>
      <c r="Z54" s="143"/>
      <c r="AA54" s="136"/>
      <c r="AB54" s="143"/>
      <c r="AC54" s="136"/>
      <c r="AD54" s="136"/>
      <c r="AE54" s="136"/>
      <c r="AF54" s="143"/>
      <c r="AG54" s="136"/>
      <c r="AH54" s="143"/>
      <c r="AI54" s="136"/>
      <c r="AJ54" s="137"/>
      <c r="AK54" s="134"/>
      <c r="AL54" s="134"/>
      <c r="AM54" s="134"/>
      <c r="AN54" s="134"/>
      <c r="AO54" s="18"/>
    </row>
    <row r="55" spans="1:41" s="11" customFormat="1">
      <c r="A55" s="193"/>
      <c r="B55" s="194"/>
      <c r="C55" s="194"/>
      <c r="D55" s="282"/>
      <c r="E55" s="1238" t="s">
        <v>514</v>
      </c>
      <c r="F55" s="1238"/>
      <c r="G55" s="1238"/>
      <c r="H55" s="1238"/>
      <c r="I55" s="190"/>
      <c r="J55" s="191"/>
      <c r="K55" s="135"/>
      <c r="L55" s="135"/>
      <c r="M55" s="135"/>
      <c r="N55" s="135"/>
      <c r="O55" s="135"/>
      <c r="P55" s="135"/>
      <c r="Q55" s="135"/>
      <c r="R55" s="135"/>
      <c r="S55" s="135"/>
      <c r="T55" s="40"/>
      <c r="U55" s="136"/>
      <c r="V55" s="40"/>
      <c r="W55" s="136"/>
      <c r="X55" s="40"/>
      <c r="Y55" s="136"/>
      <c r="Z55" s="143"/>
      <c r="AA55" s="136"/>
      <c r="AB55" s="143"/>
      <c r="AC55" s="136"/>
      <c r="AD55" s="136"/>
      <c r="AE55" s="136"/>
      <c r="AF55" s="143"/>
      <c r="AG55" s="136"/>
      <c r="AH55" s="143"/>
      <c r="AI55" s="136"/>
      <c r="AJ55" s="137"/>
      <c r="AK55" s="134"/>
      <c r="AL55" s="134"/>
      <c r="AM55" s="134"/>
      <c r="AN55" s="134"/>
      <c r="AO55" s="18"/>
    </row>
    <row r="56" spans="1:41" s="11" customFormat="1">
      <c r="A56" s="193"/>
      <c r="B56" s="194"/>
      <c r="C56" s="194"/>
      <c r="D56" s="282"/>
      <c r="E56" s="1238" t="s">
        <v>515</v>
      </c>
      <c r="F56" s="1238"/>
      <c r="G56" s="1238"/>
      <c r="H56" s="1238"/>
      <c r="I56" s="190"/>
      <c r="J56" s="191"/>
      <c r="K56" s="135"/>
      <c r="L56" s="135"/>
      <c r="M56" s="135"/>
      <c r="N56" s="135"/>
      <c r="O56" s="135"/>
      <c r="P56" s="135"/>
      <c r="Q56" s="135"/>
      <c r="R56" s="135"/>
      <c r="S56" s="135"/>
      <c r="T56" s="40"/>
      <c r="U56" s="136"/>
      <c r="V56" s="40"/>
      <c r="W56" s="136"/>
      <c r="X56" s="40"/>
      <c r="Y56" s="136"/>
      <c r="Z56" s="143"/>
      <c r="AA56" s="136"/>
      <c r="AB56" s="143"/>
      <c r="AC56" s="136"/>
      <c r="AD56" s="136"/>
      <c r="AE56" s="136"/>
      <c r="AF56" s="143"/>
      <c r="AG56" s="136"/>
      <c r="AH56" s="143"/>
      <c r="AI56" s="136"/>
      <c r="AJ56" s="137"/>
      <c r="AK56" s="134"/>
      <c r="AL56" s="134"/>
      <c r="AM56" s="134"/>
      <c r="AN56" s="134"/>
      <c r="AO56" s="18"/>
    </row>
    <row r="57" spans="1:41" s="11" customFormat="1" ht="21" customHeight="1">
      <c r="A57" s="193"/>
      <c r="B57" s="194"/>
      <c r="C57" s="194"/>
      <c r="D57" s="1243" t="s">
        <v>86</v>
      </c>
      <c r="E57" s="1243"/>
      <c r="F57" s="1243"/>
      <c r="G57" s="1243"/>
      <c r="H57" s="1243"/>
      <c r="I57" s="190" t="s">
        <v>177</v>
      </c>
      <c r="J57" s="191" t="s">
        <v>177</v>
      </c>
      <c r="K57" s="140"/>
      <c r="L57" s="140"/>
      <c r="M57" s="140"/>
      <c r="N57" s="140"/>
      <c r="O57" s="140"/>
      <c r="P57" s="140"/>
      <c r="Q57" s="140"/>
      <c r="R57" s="140"/>
      <c r="S57" s="140"/>
      <c r="T57" s="40"/>
      <c r="U57" s="136"/>
      <c r="V57" s="40"/>
      <c r="W57" s="136"/>
      <c r="X57" s="40"/>
      <c r="Y57" s="136"/>
      <c r="Z57" s="143"/>
      <c r="AA57" s="136"/>
      <c r="AB57" s="143"/>
      <c r="AC57" s="136"/>
      <c r="AD57" s="136"/>
      <c r="AE57" s="136"/>
      <c r="AF57" s="143"/>
      <c r="AG57" s="136"/>
      <c r="AH57" s="143"/>
      <c r="AI57" s="136"/>
      <c r="AJ57" s="137"/>
      <c r="AK57" s="134"/>
      <c r="AL57" s="134"/>
      <c r="AM57" s="134"/>
      <c r="AN57" s="134"/>
      <c r="AO57" s="18"/>
    </row>
    <row r="58" spans="1:41" s="11" customFormat="1" ht="24" customHeight="1">
      <c r="A58" s="193"/>
      <c r="B58" s="194"/>
      <c r="C58" s="194"/>
      <c r="D58" s="194"/>
      <c r="E58" s="1249" t="s">
        <v>185</v>
      </c>
      <c r="F58" s="1249"/>
      <c r="G58" s="1249"/>
      <c r="H58" s="1249"/>
      <c r="I58" s="190" t="s">
        <v>177</v>
      </c>
      <c r="J58" s="191" t="s">
        <v>177</v>
      </c>
      <c r="K58" s="140"/>
      <c r="L58" s="140"/>
      <c r="M58" s="140"/>
      <c r="N58" s="140"/>
      <c r="O58" s="140"/>
      <c r="P58" s="140"/>
      <c r="Q58" s="140"/>
      <c r="R58" s="140"/>
      <c r="S58" s="140"/>
      <c r="T58" s="40"/>
      <c r="U58" s="136"/>
      <c r="V58" s="40"/>
      <c r="W58" s="136"/>
      <c r="X58" s="40"/>
      <c r="Y58" s="136"/>
      <c r="Z58" s="143"/>
      <c r="AA58" s="136"/>
      <c r="AB58" s="143"/>
      <c r="AC58" s="136"/>
      <c r="AD58" s="136"/>
      <c r="AE58" s="136"/>
      <c r="AF58" s="143"/>
      <c r="AG58" s="136"/>
      <c r="AH58" s="143"/>
      <c r="AI58" s="136"/>
      <c r="AJ58" s="137"/>
      <c r="AK58" s="134"/>
      <c r="AL58" s="134"/>
      <c r="AM58" s="134"/>
      <c r="AN58" s="134"/>
      <c r="AO58" s="18"/>
    </row>
    <row r="59" spans="1:41" s="11" customFormat="1" ht="24" customHeight="1">
      <c r="A59" s="193"/>
      <c r="B59" s="194"/>
      <c r="C59" s="194"/>
      <c r="D59" s="194"/>
      <c r="E59" s="1249" t="s">
        <v>186</v>
      </c>
      <c r="F59" s="1249"/>
      <c r="G59" s="1249"/>
      <c r="H59" s="1249"/>
      <c r="I59" s="190" t="s">
        <v>177</v>
      </c>
      <c r="J59" s="191" t="s">
        <v>177</v>
      </c>
      <c r="K59" s="140"/>
      <c r="L59" s="140"/>
      <c r="M59" s="140"/>
      <c r="N59" s="140"/>
      <c r="O59" s="140"/>
      <c r="P59" s="140"/>
      <c r="Q59" s="140"/>
      <c r="R59" s="140"/>
      <c r="S59" s="140"/>
      <c r="T59" s="40"/>
      <c r="U59" s="136"/>
      <c r="V59" s="40"/>
      <c r="W59" s="136"/>
      <c r="X59" s="40"/>
      <c r="Y59" s="136"/>
      <c r="Z59" s="143"/>
      <c r="AA59" s="136"/>
      <c r="AB59" s="143"/>
      <c r="AC59" s="136"/>
      <c r="AD59" s="136"/>
      <c r="AE59" s="136"/>
      <c r="AF59" s="143"/>
      <c r="AG59" s="136"/>
      <c r="AH59" s="143"/>
      <c r="AI59" s="136"/>
      <c r="AJ59" s="137"/>
      <c r="AK59" s="134"/>
      <c r="AL59" s="134"/>
      <c r="AM59" s="134"/>
      <c r="AN59" s="134"/>
      <c r="AO59" s="18"/>
    </row>
    <row r="60" spans="1:41" s="11" customFormat="1">
      <c r="A60" s="193"/>
      <c r="B60" s="194"/>
      <c r="C60" s="194"/>
      <c r="D60" s="194"/>
      <c r="E60" s="1250" t="s">
        <v>187</v>
      </c>
      <c r="F60" s="1250"/>
      <c r="G60" s="1250"/>
      <c r="H60" s="1250"/>
      <c r="I60" s="190"/>
      <c r="J60" s="191"/>
      <c r="K60" s="132" t="s">
        <v>177</v>
      </c>
      <c r="L60" s="140"/>
      <c r="M60" s="140"/>
      <c r="N60" s="140"/>
      <c r="O60" s="140"/>
      <c r="P60" s="140"/>
      <c r="Q60" s="140"/>
      <c r="R60" s="140"/>
      <c r="S60" s="140"/>
      <c r="T60" s="40"/>
      <c r="U60" s="136"/>
      <c r="V60" s="40"/>
      <c r="W60" s="136"/>
      <c r="X60" s="40"/>
      <c r="Y60" s="136"/>
      <c r="Z60" s="143"/>
      <c r="AA60" s="136"/>
      <c r="AB60" s="143"/>
      <c r="AC60" s="136"/>
      <c r="AD60" s="136"/>
      <c r="AE60" s="136"/>
      <c r="AF60" s="143"/>
      <c r="AG60" s="136"/>
      <c r="AH60" s="143"/>
      <c r="AI60" s="136"/>
      <c r="AJ60" s="137"/>
      <c r="AK60" s="134"/>
      <c r="AL60" s="134"/>
      <c r="AM60" s="134"/>
      <c r="AN60" s="134"/>
      <c r="AO60" s="18"/>
    </row>
    <row r="61" spans="1:41" s="11" customFormat="1" ht="24" customHeight="1">
      <c r="A61" s="193"/>
      <c r="B61" s="194"/>
      <c r="C61" s="194"/>
      <c r="D61" s="194"/>
      <c r="E61" s="1249" t="s">
        <v>188</v>
      </c>
      <c r="F61" s="1249"/>
      <c r="G61" s="1249"/>
      <c r="H61" s="1249"/>
      <c r="I61" s="190" t="s">
        <v>177</v>
      </c>
      <c r="J61" s="191" t="s">
        <v>177</v>
      </c>
      <c r="K61" s="140"/>
      <c r="L61" s="140"/>
      <c r="M61" s="140"/>
      <c r="N61" s="140"/>
      <c r="O61" s="140"/>
      <c r="P61" s="140"/>
      <c r="Q61" s="140"/>
      <c r="R61" s="140"/>
      <c r="S61" s="140"/>
      <c r="T61" s="40"/>
      <c r="U61" s="136"/>
      <c r="V61" s="40"/>
      <c r="W61" s="136"/>
      <c r="X61" s="40"/>
      <c r="Y61" s="136"/>
      <c r="Z61" s="143"/>
      <c r="AA61" s="136"/>
      <c r="AB61" s="143"/>
      <c r="AC61" s="136"/>
      <c r="AD61" s="136"/>
      <c r="AE61" s="136"/>
      <c r="AF61" s="143"/>
      <c r="AG61" s="136"/>
      <c r="AH61" s="143"/>
      <c r="AI61" s="136"/>
      <c r="AJ61" s="137"/>
      <c r="AK61" s="134"/>
      <c r="AL61" s="134"/>
      <c r="AM61" s="134"/>
      <c r="AN61" s="134"/>
      <c r="AO61" s="18"/>
    </row>
    <row r="62" spans="1:41" s="11" customFormat="1">
      <c r="A62" s="193"/>
      <c r="B62" s="194"/>
      <c r="C62" s="194"/>
      <c r="D62" s="194"/>
      <c r="E62" s="1250" t="s">
        <v>189</v>
      </c>
      <c r="F62" s="1250"/>
      <c r="G62" s="1250"/>
      <c r="H62" s="1250"/>
      <c r="I62" s="190" t="s">
        <v>177</v>
      </c>
      <c r="J62" s="191" t="s">
        <v>177</v>
      </c>
      <c r="K62" s="140"/>
      <c r="L62" s="140"/>
      <c r="M62" s="140"/>
      <c r="N62" s="140"/>
      <c r="O62" s="140"/>
      <c r="P62" s="140"/>
      <c r="Q62" s="140"/>
      <c r="R62" s="140"/>
      <c r="S62" s="140"/>
      <c r="T62" s="40"/>
      <c r="U62" s="136"/>
      <c r="V62" s="40"/>
      <c r="W62" s="136"/>
      <c r="X62" s="40"/>
      <c r="Y62" s="136"/>
      <c r="Z62" s="143"/>
      <c r="AA62" s="136"/>
      <c r="AB62" s="143"/>
      <c r="AC62" s="136"/>
      <c r="AD62" s="136"/>
      <c r="AE62" s="136"/>
      <c r="AF62" s="143"/>
      <c r="AG62" s="136"/>
      <c r="AH62" s="143"/>
      <c r="AI62" s="136"/>
      <c r="AJ62" s="137"/>
      <c r="AK62" s="134"/>
      <c r="AL62" s="134"/>
      <c r="AM62" s="134"/>
      <c r="AN62" s="134"/>
      <c r="AO62" s="18"/>
    </row>
    <row r="63" spans="1:41" s="11" customFormat="1" ht="24" customHeight="1">
      <c r="A63" s="193"/>
      <c r="B63" s="194"/>
      <c r="C63" s="194"/>
      <c r="D63" s="194"/>
      <c r="E63" s="1249" t="s">
        <v>674</v>
      </c>
      <c r="F63" s="1249"/>
      <c r="G63" s="1249"/>
      <c r="H63" s="1249"/>
      <c r="I63" s="190" t="s">
        <v>177</v>
      </c>
      <c r="J63" s="191" t="s">
        <v>177</v>
      </c>
      <c r="K63" s="140"/>
      <c r="L63" s="140"/>
      <c r="M63" s="140"/>
      <c r="N63" s="140"/>
      <c r="O63" s="140"/>
      <c r="P63" s="140"/>
      <c r="Q63" s="140"/>
      <c r="R63" s="140"/>
      <c r="S63" s="140"/>
      <c r="T63" s="40"/>
      <c r="U63" s="136"/>
      <c r="V63" s="40"/>
      <c r="W63" s="136"/>
      <c r="X63" s="40"/>
      <c r="Y63" s="136"/>
      <c r="Z63" s="143"/>
      <c r="AA63" s="136"/>
      <c r="AB63" s="143"/>
      <c r="AC63" s="136"/>
      <c r="AD63" s="136"/>
      <c r="AE63" s="136"/>
      <c r="AF63" s="143"/>
      <c r="AG63" s="136"/>
      <c r="AH63" s="143"/>
      <c r="AI63" s="136"/>
      <c r="AJ63" s="137"/>
      <c r="AK63" s="134"/>
      <c r="AL63" s="134"/>
      <c r="AM63" s="134"/>
      <c r="AN63" s="134"/>
      <c r="AO63" s="18"/>
    </row>
    <row r="64" spans="1:41" s="11" customFormat="1">
      <c r="A64" s="193"/>
      <c r="B64" s="194"/>
      <c r="C64" s="194"/>
      <c r="D64" s="194"/>
      <c r="E64" s="1249" t="s">
        <v>190</v>
      </c>
      <c r="F64" s="1249"/>
      <c r="G64" s="1249"/>
      <c r="H64" s="1249"/>
      <c r="I64" s="190" t="s">
        <v>177</v>
      </c>
      <c r="J64" s="191" t="s">
        <v>177</v>
      </c>
      <c r="K64" s="140"/>
      <c r="L64" s="140"/>
      <c r="M64" s="140"/>
      <c r="N64" s="140"/>
      <c r="O64" s="140"/>
      <c r="P64" s="140"/>
      <c r="Q64" s="140"/>
      <c r="R64" s="140"/>
      <c r="S64" s="140"/>
      <c r="T64" s="40"/>
      <c r="U64" s="136"/>
      <c r="V64" s="40"/>
      <c r="W64" s="136"/>
      <c r="X64" s="40"/>
      <c r="Y64" s="136"/>
      <c r="Z64" s="143"/>
      <c r="AA64" s="136"/>
      <c r="AB64" s="143"/>
      <c r="AC64" s="136"/>
      <c r="AD64" s="136"/>
      <c r="AE64" s="136"/>
      <c r="AF64" s="143"/>
      <c r="AG64" s="136"/>
      <c r="AH64" s="143"/>
      <c r="AI64" s="136"/>
      <c r="AJ64" s="137"/>
      <c r="AK64" s="134"/>
      <c r="AL64" s="134"/>
      <c r="AM64" s="134"/>
      <c r="AN64" s="134"/>
      <c r="AO64" s="18"/>
    </row>
    <row r="65" spans="1:41" s="11" customFormat="1">
      <c r="A65" s="193"/>
      <c r="B65" s="194"/>
      <c r="C65" s="194"/>
      <c r="D65" s="194"/>
      <c r="E65" s="1250" t="s">
        <v>191</v>
      </c>
      <c r="F65" s="1250"/>
      <c r="G65" s="1250"/>
      <c r="H65" s="1250"/>
      <c r="I65" s="190" t="s">
        <v>177</v>
      </c>
      <c r="J65" s="191" t="s">
        <v>177</v>
      </c>
      <c r="K65" s="140"/>
      <c r="L65" s="140"/>
      <c r="M65" s="140"/>
      <c r="N65" s="140"/>
      <c r="O65" s="140"/>
      <c r="P65" s="140"/>
      <c r="Q65" s="140"/>
      <c r="R65" s="140"/>
      <c r="S65" s="140"/>
      <c r="T65" s="40"/>
      <c r="U65" s="136"/>
      <c r="V65" s="40"/>
      <c r="W65" s="136"/>
      <c r="X65" s="40"/>
      <c r="Y65" s="136"/>
      <c r="Z65" s="143"/>
      <c r="AA65" s="136"/>
      <c r="AB65" s="143"/>
      <c r="AC65" s="136"/>
      <c r="AD65" s="136"/>
      <c r="AE65" s="136"/>
      <c r="AF65" s="143"/>
      <c r="AG65" s="136"/>
      <c r="AH65" s="143"/>
      <c r="AI65" s="136"/>
      <c r="AJ65" s="137"/>
      <c r="AK65" s="134"/>
      <c r="AL65" s="134"/>
      <c r="AM65" s="134"/>
      <c r="AN65" s="134"/>
      <c r="AO65" s="18"/>
    </row>
    <row r="66" spans="1:41" s="11" customFormat="1">
      <c r="A66" s="193"/>
      <c r="B66" s="194"/>
      <c r="C66" s="194"/>
      <c r="D66" s="194"/>
      <c r="E66" s="1250" t="s">
        <v>192</v>
      </c>
      <c r="F66" s="1250"/>
      <c r="G66" s="1250"/>
      <c r="H66" s="1250"/>
      <c r="I66" s="190" t="s">
        <v>177</v>
      </c>
      <c r="J66" s="191" t="s">
        <v>177</v>
      </c>
      <c r="K66" s="140"/>
      <c r="L66" s="140"/>
      <c r="M66" s="140"/>
      <c r="N66" s="140"/>
      <c r="O66" s="140"/>
      <c r="P66" s="140"/>
      <c r="Q66" s="140"/>
      <c r="R66" s="140"/>
      <c r="S66" s="140"/>
      <c r="T66" s="40"/>
      <c r="U66" s="136"/>
      <c r="V66" s="40"/>
      <c r="W66" s="136"/>
      <c r="X66" s="40"/>
      <c r="Y66" s="136"/>
      <c r="Z66" s="143"/>
      <c r="AA66" s="136"/>
      <c r="AB66" s="143"/>
      <c r="AC66" s="136"/>
      <c r="AD66" s="136"/>
      <c r="AE66" s="136"/>
      <c r="AF66" s="143"/>
      <c r="AG66" s="136"/>
      <c r="AH66" s="143"/>
      <c r="AI66" s="136"/>
      <c r="AJ66" s="137"/>
      <c r="AK66" s="134"/>
      <c r="AL66" s="134"/>
      <c r="AM66" s="134"/>
      <c r="AN66" s="134"/>
      <c r="AO66" s="18"/>
    </row>
    <row r="67" spans="1:41" s="11" customFormat="1">
      <c r="A67" s="193"/>
      <c r="B67" s="194"/>
      <c r="C67" s="194"/>
      <c r="D67" s="194"/>
      <c r="E67" s="1249" t="s">
        <v>193</v>
      </c>
      <c r="F67" s="1249"/>
      <c r="G67" s="1249"/>
      <c r="H67" s="1249"/>
      <c r="I67" s="190" t="s">
        <v>177</v>
      </c>
      <c r="J67" s="191" t="s">
        <v>177</v>
      </c>
      <c r="K67" s="140"/>
      <c r="L67" s="140"/>
      <c r="M67" s="140"/>
      <c r="N67" s="140"/>
      <c r="O67" s="140"/>
      <c r="P67" s="140"/>
      <c r="Q67" s="140"/>
      <c r="R67" s="140"/>
      <c r="S67" s="140"/>
      <c r="T67" s="40"/>
      <c r="U67" s="136"/>
      <c r="V67" s="40"/>
      <c r="W67" s="136"/>
      <c r="X67" s="40"/>
      <c r="Y67" s="136"/>
      <c r="Z67" s="143"/>
      <c r="AA67" s="136"/>
      <c r="AB67" s="143"/>
      <c r="AC67" s="136"/>
      <c r="AD67" s="136"/>
      <c r="AE67" s="136"/>
      <c r="AF67" s="143"/>
      <c r="AG67" s="136"/>
      <c r="AH67" s="143"/>
      <c r="AI67" s="136"/>
      <c r="AJ67" s="137"/>
      <c r="AK67" s="134"/>
      <c r="AL67" s="134"/>
      <c r="AM67" s="134"/>
      <c r="AN67" s="134"/>
      <c r="AO67" s="18"/>
    </row>
    <row r="68" spans="1:41" s="11" customFormat="1" ht="47.25" customHeight="1">
      <c r="A68" s="193"/>
      <c r="B68" s="194"/>
      <c r="C68" s="194"/>
      <c r="D68" s="194"/>
      <c r="E68" s="1249" t="s">
        <v>194</v>
      </c>
      <c r="F68" s="1249"/>
      <c r="G68" s="1249"/>
      <c r="H68" s="1249"/>
      <c r="I68" s="190" t="s">
        <v>177</v>
      </c>
      <c r="J68" s="191" t="s">
        <v>177</v>
      </c>
      <c r="K68" s="140"/>
      <c r="L68" s="140"/>
      <c r="M68" s="140"/>
      <c r="N68" s="140"/>
      <c r="O68" s="140"/>
      <c r="P68" s="140"/>
      <c r="Q68" s="140"/>
      <c r="R68" s="140"/>
      <c r="S68" s="140"/>
      <c r="T68" s="40"/>
      <c r="U68" s="136"/>
      <c r="V68" s="40"/>
      <c r="W68" s="136"/>
      <c r="X68" s="40"/>
      <c r="Y68" s="136"/>
      <c r="Z68" s="143"/>
      <c r="AA68" s="136"/>
      <c r="AB68" s="143"/>
      <c r="AC68" s="136"/>
      <c r="AD68" s="136"/>
      <c r="AE68" s="136"/>
      <c r="AF68" s="143"/>
      <c r="AG68" s="136"/>
      <c r="AH68" s="143"/>
      <c r="AI68" s="136"/>
      <c r="AJ68" s="137"/>
      <c r="AK68" s="134"/>
      <c r="AL68" s="134"/>
      <c r="AM68" s="134"/>
      <c r="AN68" s="134"/>
      <c r="AO68" s="18"/>
    </row>
    <row r="69" spans="1:41" s="11" customFormat="1" ht="48" customHeight="1">
      <c r="A69" s="193"/>
      <c r="B69" s="194"/>
      <c r="C69" s="194"/>
      <c r="D69" s="194"/>
      <c r="E69" s="1249" t="s">
        <v>195</v>
      </c>
      <c r="F69" s="1249"/>
      <c r="G69" s="1249"/>
      <c r="H69" s="1249"/>
      <c r="I69" s="190"/>
      <c r="J69" s="191"/>
      <c r="K69" s="132" t="s">
        <v>177</v>
      </c>
      <c r="L69" s="140"/>
      <c r="M69" s="140"/>
      <c r="N69" s="140"/>
      <c r="O69" s="140"/>
      <c r="P69" s="140"/>
      <c r="Q69" s="140"/>
      <c r="R69" s="140"/>
      <c r="S69" s="140"/>
      <c r="T69" s="40"/>
      <c r="U69" s="136"/>
      <c r="V69" s="40"/>
      <c r="W69" s="136"/>
      <c r="X69" s="40"/>
      <c r="Y69" s="136"/>
      <c r="Z69" s="143"/>
      <c r="AA69" s="136"/>
      <c r="AB69" s="143"/>
      <c r="AC69" s="136"/>
      <c r="AD69" s="136"/>
      <c r="AE69" s="136"/>
      <c r="AF69" s="143"/>
      <c r="AG69" s="136"/>
      <c r="AH69" s="143"/>
      <c r="AI69" s="136"/>
      <c r="AJ69" s="137"/>
      <c r="AK69" s="134"/>
      <c r="AL69" s="134"/>
      <c r="AM69" s="134"/>
      <c r="AN69" s="134"/>
      <c r="AO69" s="18"/>
    </row>
    <row r="70" spans="1:41" s="11" customFormat="1" ht="66.75" customHeight="1">
      <c r="A70" s="193"/>
      <c r="B70" s="194"/>
      <c r="C70" s="194"/>
      <c r="D70" s="194"/>
      <c r="E70" s="1249" t="s">
        <v>196</v>
      </c>
      <c r="F70" s="1249"/>
      <c r="G70" s="1249"/>
      <c r="H70" s="1249"/>
      <c r="I70" s="190" t="s">
        <v>177</v>
      </c>
      <c r="J70" s="191" t="s">
        <v>177</v>
      </c>
      <c r="K70" s="132"/>
      <c r="L70" s="140"/>
      <c r="M70" s="140"/>
      <c r="N70" s="140"/>
      <c r="O70" s="140"/>
      <c r="P70" s="140"/>
      <c r="Q70" s="140"/>
      <c r="R70" s="140"/>
      <c r="S70" s="140"/>
      <c r="T70" s="40"/>
      <c r="U70" s="136"/>
      <c r="V70" s="40"/>
      <c r="W70" s="136"/>
      <c r="X70" s="40"/>
      <c r="Y70" s="136"/>
      <c r="Z70" s="143"/>
      <c r="AA70" s="136"/>
      <c r="AB70" s="143"/>
      <c r="AC70" s="136"/>
      <c r="AD70" s="136"/>
      <c r="AE70" s="136"/>
      <c r="AF70" s="143"/>
      <c r="AG70" s="136"/>
      <c r="AH70" s="143"/>
      <c r="AI70" s="136"/>
      <c r="AJ70" s="137"/>
      <c r="AK70" s="134"/>
      <c r="AL70" s="134"/>
      <c r="AM70" s="134"/>
      <c r="AN70" s="134"/>
      <c r="AO70" s="18"/>
    </row>
    <row r="71" spans="1:41" s="11" customFormat="1" ht="23.25" customHeight="1">
      <c r="A71" s="193"/>
      <c r="B71" s="194"/>
      <c r="C71" s="194"/>
      <c r="D71" s="194"/>
      <c r="E71" s="1249" t="s">
        <v>197</v>
      </c>
      <c r="F71" s="1249"/>
      <c r="G71" s="1249"/>
      <c r="H71" s="1249"/>
      <c r="I71" s="190" t="s">
        <v>177</v>
      </c>
      <c r="J71" s="191" t="s">
        <v>177</v>
      </c>
      <c r="K71" s="140"/>
      <c r="L71" s="140"/>
      <c r="M71" s="140"/>
      <c r="N71" s="140"/>
      <c r="O71" s="140"/>
      <c r="P71" s="140"/>
      <c r="Q71" s="140"/>
      <c r="R71" s="140"/>
      <c r="S71" s="140"/>
      <c r="T71" s="40"/>
      <c r="U71" s="136"/>
      <c r="V71" s="40"/>
      <c r="W71" s="136"/>
      <c r="X71" s="40"/>
      <c r="Y71" s="136"/>
      <c r="Z71" s="143"/>
      <c r="AA71" s="136"/>
      <c r="AB71" s="143"/>
      <c r="AC71" s="136"/>
      <c r="AD71" s="136"/>
      <c r="AE71" s="136"/>
      <c r="AF71" s="143"/>
      <c r="AG71" s="136"/>
      <c r="AH71" s="143"/>
      <c r="AI71" s="136"/>
      <c r="AJ71" s="137"/>
      <c r="AK71" s="134"/>
      <c r="AL71" s="134"/>
      <c r="AM71" s="134"/>
      <c r="AN71" s="134"/>
      <c r="AO71" s="18"/>
    </row>
    <row r="72" spans="1:41" s="11" customFormat="1">
      <c r="A72" s="193"/>
      <c r="B72" s="194"/>
      <c r="C72" s="194"/>
      <c r="D72" s="194"/>
      <c r="E72" s="1249" t="s">
        <v>198</v>
      </c>
      <c r="F72" s="1249"/>
      <c r="G72" s="1249"/>
      <c r="H72" s="1249"/>
      <c r="I72" s="190" t="s">
        <v>177</v>
      </c>
      <c r="J72" s="191" t="s">
        <v>177</v>
      </c>
      <c r="K72" s="140"/>
      <c r="L72" s="140"/>
      <c r="M72" s="140"/>
      <c r="N72" s="140"/>
      <c r="O72" s="140"/>
      <c r="P72" s="140"/>
      <c r="Q72" s="140"/>
      <c r="R72" s="140"/>
      <c r="S72" s="140"/>
      <c r="T72" s="40"/>
      <c r="U72" s="136"/>
      <c r="V72" s="40"/>
      <c r="W72" s="136"/>
      <c r="X72" s="40"/>
      <c r="Y72" s="136"/>
      <c r="Z72" s="143"/>
      <c r="AA72" s="136"/>
      <c r="AB72" s="143"/>
      <c r="AC72" s="136"/>
      <c r="AD72" s="136"/>
      <c r="AE72" s="136"/>
      <c r="AF72" s="143"/>
      <c r="AG72" s="136"/>
      <c r="AH72" s="143"/>
      <c r="AI72" s="136"/>
      <c r="AJ72" s="137"/>
      <c r="AK72" s="134"/>
      <c r="AL72" s="134"/>
      <c r="AM72" s="134"/>
      <c r="AN72" s="134"/>
      <c r="AO72" s="18"/>
    </row>
    <row r="73" spans="1:41" s="11" customFormat="1">
      <c r="A73" s="193"/>
      <c r="B73" s="194"/>
      <c r="C73" s="194"/>
      <c r="D73" s="194"/>
      <c r="E73" s="1249" t="s">
        <v>199</v>
      </c>
      <c r="F73" s="1249"/>
      <c r="G73" s="1249"/>
      <c r="H73" s="1249"/>
      <c r="I73" s="190" t="s">
        <v>177</v>
      </c>
      <c r="J73" s="191" t="s">
        <v>177</v>
      </c>
      <c r="K73" s="140"/>
      <c r="L73" s="140"/>
      <c r="M73" s="140"/>
      <c r="N73" s="140"/>
      <c r="O73" s="140"/>
      <c r="P73" s="140"/>
      <c r="Q73" s="140"/>
      <c r="R73" s="140"/>
      <c r="S73" s="140"/>
      <c r="T73" s="40"/>
      <c r="U73" s="136"/>
      <c r="V73" s="40"/>
      <c r="W73" s="136"/>
      <c r="X73" s="40"/>
      <c r="Y73" s="136"/>
      <c r="Z73" s="143"/>
      <c r="AA73" s="136"/>
      <c r="AB73" s="143"/>
      <c r="AC73" s="136"/>
      <c r="AD73" s="136"/>
      <c r="AE73" s="136"/>
      <c r="AF73" s="143"/>
      <c r="AG73" s="136"/>
      <c r="AH73" s="143"/>
      <c r="AI73" s="136"/>
      <c r="AJ73" s="137"/>
      <c r="AK73" s="134"/>
      <c r="AL73" s="134"/>
      <c r="AM73" s="134"/>
      <c r="AN73" s="134"/>
      <c r="AO73" s="18"/>
    </row>
    <row r="74" spans="1:41" s="11" customFormat="1">
      <c r="A74" s="193"/>
      <c r="B74" s="194"/>
      <c r="C74" s="194"/>
      <c r="D74" s="194"/>
      <c r="E74" s="1238" t="s">
        <v>200</v>
      </c>
      <c r="F74" s="1238"/>
      <c r="G74" s="1238"/>
      <c r="H74" s="1238"/>
      <c r="I74" s="190" t="s">
        <v>177</v>
      </c>
      <c r="J74" s="191" t="s">
        <v>177</v>
      </c>
      <c r="K74" s="139"/>
      <c r="L74" s="139"/>
      <c r="M74" s="139"/>
      <c r="N74" s="139"/>
      <c r="O74" s="139"/>
      <c r="P74" s="139"/>
      <c r="Q74" s="139"/>
      <c r="R74" s="139"/>
      <c r="S74" s="139"/>
      <c r="T74" s="40"/>
      <c r="U74" s="136"/>
      <c r="V74" s="40"/>
      <c r="W74" s="136"/>
      <c r="X74" s="40"/>
      <c r="Y74" s="136"/>
      <c r="Z74" s="143"/>
      <c r="AA74" s="136"/>
      <c r="AB74" s="143"/>
      <c r="AC74" s="136"/>
      <c r="AD74" s="136"/>
      <c r="AE74" s="136"/>
      <c r="AF74" s="143"/>
      <c r="AG74" s="136"/>
      <c r="AH74" s="143"/>
      <c r="AI74" s="136"/>
      <c r="AJ74" s="137"/>
      <c r="AK74" s="134"/>
      <c r="AL74" s="134"/>
      <c r="AM74" s="134"/>
      <c r="AN74" s="134"/>
      <c r="AO74" s="18"/>
    </row>
    <row r="75" spans="1:41" s="11" customFormat="1" ht="42" customHeight="1">
      <c r="A75" s="193"/>
      <c r="B75" s="194"/>
      <c r="C75" s="194"/>
      <c r="D75" s="194"/>
      <c r="E75" s="1238" t="s">
        <v>533</v>
      </c>
      <c r="F75" s="1238"/>
      <c r="G75" s="1238"/>
      <c r="H75" s="1238"/>
      <c r="I75" s="190" t="s">
        <v>177</v>
      </c>
      <c r="J75" s="191" t="s">
        <v>177</v>
      </c>
      <c r="K75" s="139"/>
      <c r="L75" s="139"/>
      <c r="M75" s="139"/>
      <c r="N75" s="139"/>
      <c r="O75" s="139"/>
      <c r="P75" s="139"/>
      <c r="Q75" s="139"/>
      <c r="R75" s="139"/>
      <c r="S75" s="139"/>
      <c r="T75" s="40"/>
      <c r="U75" s="136"/>
      <c r="V75" s="40"/>
      <c r="W75" s="136"/>
      <c r="X75" s="40"/>
      <c r="Y75" s="136"/>
      <c r="Z75" s="143"/>
      <c r="AA75" s="136"/>
      <c r="AB75" s="143"/>
      <c r="AC75" s="136"/>
      <c r="AD75" s="136"/>
      <c r="AE75" s="136"/>
      <c r="AF75" s="143"/>
      <c r="AG75" s="136"/>
      <c r="AH75" s="143"/>
      <c r="AI75" s="136"/>
      <c r="AJ75" s="137"/>
      <c r="AK75" s="134"/>
      <c r="AL75" s="134"/>
      <c r="AM75" s="134"/>
      <c r="AN75" s="134"/>
      <c r="AO75" s="18"/>
    </row>
    <row r="76" spans="1:41" s="11" customFormat="1" ht="46.5" customHeight="1">
      <c r="A76" s="193"/>
      <c r="B76" s="194"/>
      <c r="C76" s="194"/>
      <c r="D76" s="194"/>
      <c r="E76" s="1238" t="s">
        <v>201</v>
      </c>
      <c r="F76" s="1238"/>
      <c r="G76" s="1238"/>
      <c r="H76" s="1238"/>
      <c r="I76" s="190" t="s">
        <v>177</v>
      </c>
      <c r="J76" s="191" t="s">
        <v>177</v>
      </c>
      <c r="K76" s="139"/>
      <c r="L76" s="139"/>
      <c r="M76" s="139"/>
      <c r="N76" s="139"/>
      <c r="O76" s="139"/>
      <c r="P76" s="139"/>
      <c r="Q76" s="139"/>
      <c r="R76" s="139"/>
      <c r="S76" s="139"/>
      <c r="T76" s="40"/>
      <c r="U76" s="136"/>
      <c r="V76" s="40"/>
      <c r="W76" s="136"/>
      <c r="X76" s="40"/>
      <c r="Y76" s="136"/>
      <c r="Z76" s="143"/>
      <c r="AA76" s="136"/>
      <c r="AB76" s="143"/>
      <c r="AC76" s="136"/>
      <c r="AD76" s="136"/>
      <c r="AE76" s="136"/>
      <c r="AF76" s="143"/>
      <c r="AG76" s="136"/>
      <c r="AH76" s="143"/>
      <c r="AI76" s="136"/>
      <c r="AJ76" s="137"/>
      <c r="AK76" s="134"/>
      <c r="AL76" s="134"/>
      <c r="AM76" s="134"/>
      <c r="AN76" s="134"/>
      <c r="AO76" s="18"/>
    </row>
    <row r="77" spans="1:41" s="11" customFormat="1">
      <c r="A77" s="193"/>
      <c r="B77" s="194"/>
      <c r="C77" s="194"/>
      <c r="D77" s="194"/>
      <c r="E77" s="1249" t="s">
        <v>202</v>
      </c>
      <c r="F77" s="1249"/>
      <c r="G77" s="1249"/>
      <c r="H77" s="1249"/>
      <c r="I77" s="190" t="s">
        <v>177</v>
      </c>
      <c r="J77" s="191" t="s">
        <v>177</v>
      </c>
      <c r="K77" s="140"/>
      <c r="L77" s="140"/>
      <c r="M77" s="140"/>
      <c r="N77" s="140"/>
      <c r="O77" s="140"/>
      <c r="P77" s="140"/>
      <c r="Q77" s="140"/>
      <c r="R77" s="140"/>
      <c r="S77" s="140"/>
      <c r="T77" s="40"/>
      <c r="U77" s="136"/>
      <c r="V77" s="40"/>
      <c r="W77" s="136"/>
      <c r="X77" s="40"/>
      <c r="Y77" s="136"/>
      <c r="Z77" s="143"/>
      <c r="AA77" s="136"/>
      <c r="AB77" s="143"/>
      <c r="AC77" s="136"/>
      <c r="AD77" s="136"/>
      <c r="AE77" s="136"/>
      <c r="AF77" s="143"/>
      <c r="AG77" s="136"/>
      <c r="AH77" s="143"/>
      <c r="AI77" s="136"/>
      <c r="AJ77" s="137"/>
      <c r="AK77" s="134"/>
      <c r="AL77" s="134"/>
      <c r="AM77" s="134"/>
      <c r="AN77" s="134"/>
      <c r="AO77" s="18"/>
    </row>
    <row r="78" spans="1:41" s="11" customFormat="1">
      <c r="A78" s="193"/>
      <c r="B78" s="194"/>
      <c r="C78" s="194"/>
      <c r="D78" s="194"/>
      <c r="E78" s="1238" t="s">
        <v>534</v>
      </c>
      <c r="F78" s="1238"/>
      <c r="G78" s="1238"/>
      <c r="H78" s="1238"/>
      <c r="I78" s="190" t="s">
        <v>177</v>
      </c>
      <c r="J78" s="191" t="s">
        <v>177</v>
      </c>
      <c r="K78" s="139"/>
      <c r="L78" s="139"/>
      <c r="M78" s="139"/>
      <c r="N78" s="139"/>
      <c r="O78" s="139"/>
      <c r="P78" s="139"/>
      <c r="Q78" s="139"/>
      <c r="R78" s="139"/>
      <c r="S78" s="139"/>
      <c r="T78" s="40"/>
      <c r="U78" s="136"/>
      <c r="V78" s="40"/>
      <c r="W78" s="136"/>
      <c r="X78" s="40"/>
      <c r="Y78" s="136"/>
      <c r="Z78" s="143"/>
      <c r="AA78" s="136"/>
      <c r="AB78" s="143"/>
      <c r="AC78" s="136"/>
      <c r="AD78" s="136"/>
      <c r="AE78" s="136"/>
      <c r="AF78" s="143"/>
      <c r="AG78" s="136"/>
      <c r="AH78" s="143"/>
      <c r="AI78" s="136"/>
      <c r="AJ78" s="137"/>
      <c r="AK78" s="134"/>
      <c r="AL78" s="134"/>
      <c r="AM78" s="134"/>
      <c r="AN78" s="134"/>
      <c r="AO78" s="18"/>
    </row>
    <row r="79" spans="1:41" s="11" customFormat="1">
      <c r="A79" s="193"/>
      <c r="B79" s="194"/>
      <c r="C79" s="194"/>
      <c r="D79" s="194"/>
      <c r="E79" s="1238" t="s">
        <v>203</v>
      </c>
      <c r="F79" s="1238"/>
      <c r="G79" s="1238"/>
      <c r="H79" s="1238"/>
      <c r="I79" s="190" t="s">
        <v>177</v>
      </c>
      <c r="J79" s="191" t="s">
        <v>177</v>
      </c>
      <c r="K79" s="139"/>
      <c r="L79" s="139"/>
      <c r="M79" s="139"/>
      <c r="N79" s="139"/>
      <c r="O79" s="139"/>
      <c r="P79" s="139"/>
      <c r="Q79" s="139"/>
      <c r="R79" s="139"/>
      <c r="S79" s="139"/>
      <c r="T79" s="40"/>
      <c r="U79" s="136"/>
      <c r="V79" s="40"/>
      <c r="W79" s="136"/>
      <c r="X79" s="40"/>
      <c r="Y79" s="136"/>
      <c r="Z79" s="143"/>
      <c r="AA79" s="136"/>
      <c r="AB79" s="143"/>
      <c r="AC79" s="136"/>
      <c r="AD79" s="136"/>
      <c r="AE79" s="136"/>
      <c r="AF79" s="143"/>
      <c r="AG79" s="136"/>
      <c r="AH79" s="143"/>
      <c r="AI79" s="136"/>
      <c r="AJ79" s="137"/>
      <c r="AK79" s="134"/>
      <c r="AL79" s="134"/>
      <c r="AM79" s="134"/>
      <c r="AN79" s="134"/>
      <c r="AO79" s="18"/>
    </row>
    <row r="80" spans="1:41" s="11" customFormat="1" ht="40.5" customHeight="1">
      <c r="A80" s="193"/>
      <c r="B80" s="194"/>
      <c r="C80" s="194"/>
      <c r="D80" s="194"/>
      <c r="E80" s="1249" t="s">
        <v>204</v>
      </c>
      <c r="F80" s="1249"/>
      <c r="G80" s="1249"/>
      <c r="H80" s="1249"/>
      <c r="I80" s="190" t="s">
        <v>177</v>
      </c>
      <c r="J80" s="191" t="s">
        <v>177</v>
      </c>
      <c r="K80" s="140"/>
      <c r="L80" s="140"/>
      <c r="M80" s="140"/>
      <c r="N80" s="140"/>
      <c r="O80" s="140"/>
      <c r="P80" s="140"/>
      <c r="Q80" s="140"/>
      <c r="R80" s="140"/>
      <c r="S80" s="140"/>
      <c r="T80" s="40"/>
      <c r="U80" s="136"/>
      <c r="V80" s="40"/>
      <c r="W80" s="136"/>
      <c r="X80" s="40"/>
      <c r="Y80" s="136"/>
      <c r="Z80" s="143"/>
      <c r="AA80" s="136"/>
      <c r="AB80" s="143"/>
      <c r="AC80" s="136"/>
      <c r="AD80" s="136"/>
      <c r="AE80" s="136"/>
      <c r="AF80" s="143"/>
      <c r="AG80" s="136"/>
      <c r="AH80" s="143"/>
      <c r="AI80" s="136"/>
      <c r="AJ80" s="137"/>
      <c r="AK80" s="134"/>
      <c r="AL80" s="134"/>
      <c r="AM80" s="134"/>
      <c r="AN80" s="134"/>
      <c r="AO80" s="18"/>
    </row>
    <row r="81" spans="1:41" s="11" customFormat="1" ht="42.75" customHeight="1">
      <c r="A81" s="193"/>
      <c r="B81" s="194"/>
      <c r="C81" s="194"/>
      <c r="D81" s="194"/>
      <c r="E81" s="1249" t="s">
        <v>205</v>
      </c>
      <c r="F81" s="1249"/>
      <c r="G81" s="1249"/>
      <c r="H81" s="1249"/>
      <c r="I81" s="190" t="s">
        <v>177</v>
      </c>
      <c r="J81" s="191" t="s">
        <v>177</v>
      </c>
      <c r="K81" s="140"/>
      <c r="L81" s="140"/>
      <c r="M81" s="140"/>
      <c r="N81" s="140"/>
      <c r="O81" s="140"/>
      <c r="P81" s="140"/>
      <c r="Q81" s="140"/>
      <c r="R81" s="140"/>
      <c r="S81" s="140"/>
      <c r="T81" s="40"/>
      <c r="U81" s="136"/>
      <c r="V81" s="40"/>
      <c r="W81" s="136"/>
      <c r="X81" s="40"/>
      <c r="Y81" s="136"/>
      <c r="Z81" s="143"/>
      <c r="AA81" s="136"/>
      <c r="AB81" s="143"/>
      <c r="AC81" s="136"/>
      <c r="AD81" s="136"/>
      <c r="AE81" s="136"/>
      <c r="AF81" s="143"/>
      <c r="AG81" s="136"/>
      <c r="AH81" s="143"/>
      <c r="AI81" s="136"/>
      <c r="AJ81" s="137"/>
      <c r="AK81" s="134"/>
      <c r="AL81" s="134"/>
      <c r="AM81" s="134"/>
      <c r="AN81" s="134"/>
      <c r="AO81" s="18"/>
    </row>
    <row r="82" spans="1:41" s="11" customFormat="1">
      <c r="A82" s="193"/>
      <c r="B82" s="194"/>
      <c r="C82" s="194"/>
      <c r="D82" s="194"/>
      <c r="E82" s="1249" t="s">
        <v>206</v>
      </c>
      <c r="F82" s="1249"/>
      <c r="G82" s="1249"/>
      <c r="H82" s="1249"/>
      <c r="I82" s="190" t="s">
        <v>177</v>
      </c>
      <c r="J82" s="191" t="s">
        <v>177</v>
      </c>
      <c r="K82" s="140"/>
      <c r="L82" s="140"/>
      <c r="M82" s="140"/>
      <c r="N82" s="140"/>
      <c r="O82" s="140"/>
      <c r="P82" s="140"/>
      <c r="Q82" s="140"/>
      <c r="R82" s="140"/>
      <c r="S82" s="140"/>
      <c r="T82" s="40"/>
      <c r="U82" s="136"/>
      <c r="V82" s="40"/>
      <c r="W82" s="136"/>
      <c r="X82" s="40"/>
      <c r="Y82" s="136"/>
      <c r="Z82" s="143"/>
      <c r="AA82" s="136"/>
      <c r="AB82" s="143"/>
      <c r="AC82" s="136"/>
      <c r="AD82" s="136"/>
      <c r="AE82" s="136"/>
      <c r="AF82" s="143"/>
      <c r="AG82" s="136"/>
      <c r="AH82" s="143"/>
      <c r="AI82" s="136"/>
      <c r="AJ82" s="137"/>
      <c r="AK82" s="134"/>
      <c r="AL82" s="134"/>
      <c r="AM82" s="134"/>
      <c r="AN82" s="134"/>
      <c r="AO82" s="18"/>
    </row>
    <row r="83" spans="1:41" s="11" customFormat="1" ht="51.75" customHeight="1">
      <c r="A83" s="193"/>
      <c r="B83" s="194"/>
      <c r="C83" s="194"/>
      <c r="D83" s="194"/>
      <c r="E83" s="1249" t="s">
        <v>207</v>
      </c>
      <c r="F83" s="1249"/>
      <c r="G83" s="1249"/>
      <c r="H83" s="1249"/>
      <c r="I83" s="190" t="s">
        <v>177</v>
      </c>
      <c r="J83" s="191" t="s">
        <v>177</v>
      </c>
      <c r="K83" s="140"/>
      <c r="L83" s="140"/>
      <c r="M83" s="140"/>
      <c r="N83" s="140"/>
      <c r="O83" s="140"/>
      <c r="P83" s="140"/>
      <c r="Q83" s="140"/>
      <c r="R83" s="140"/>
      <c r="S83" s="140"/>
      <c r="T83" s="40"/>
      <c r="U83" s="136"/>
      <c r="V83" s="40"/>
      <c r="W83" s="136"/>
      <c r="X83" s="40"/>
      <c r="Y83" s="136"/>
      <c r="Z83" s="143"/>
      <c r="AA83" s="136"/>
      <c r="AB83" s="143"/>
      <c r="AC83" s="136"/>
      <c r="AD83" s="136"/>
      <c r="AE83" s="136"/>
      <c r="AF83" s="143"/>
      <c r="AG83" s="136"/>
      <c r="AH83" s="143"/>
      <c r="AI83" s="136"/>
      <c r="AJ83" s="137"/>
      <c r="AK83" s="134"/>
      <c r="AL83" s="134"/>
      <c r="AM83" s="134"/>
      <c r="AN83" s="134"/>
      <c r="AO83" s="18"/>
    </row>
    <row r="84" spans="1:41" s="11" customFormat="1" ht="41.25" customHeight="1">
      <c r="A84" s="193"/>
      <c r="B84" s="194"/>
      <c r="C84" s="194"/>
      <c r="D84" s="194"/>
      <c r="E84" s="1249" t="s">
        <v>208</v>
      </c>
      <c r="F84" s="1249"/>
      <c r="G84" s="1249"/>
      <c r="H84" s="1249"/>
      <c r="I84" s="190" t="s">
        <v>177</v>
      </c>
      <c r="J84" s="191" t="s">
        <v>177</v>
      </c>
      <c r="K84" s="140"/>
      <c r="L84" s="140"/>
      <c r="M84" s="140"/>
      <c r="N84" s="140"/>
      <c r="O84" s="140"/>
      <c r="P84" s="140"/>
      <c r="Q84" s="140"/>
      <c r="R84" s="140"/>
      <c r="S84" s="140"/>
      <c r="T84" s="40"/>
      <c r="U84" s="136"/>
      <c r="V84" s="40"/>
      <c r="W84" s="136"/>
      <c r="X84" s="40"/>
      <c r="Y84" s="136"/>
      <c r="Z84" s="143"/>
      <c r="AA84" s="136"/>
      <c r="AB84" s="143"/>
      <c r="AC84" s="136"/>
      <c r="AD84" s="136"/>
      <c r="AE84" s="136"/>
      <c r="AF84" s="143"/>
      <c r="AG84" s="136"/>
      <c r="AH84" s="143"/>
      <c r="AI84" s="136"/>
      <c r="AJ84" s="137"/>
      <c r="AK84" s="134"/>
      <c r="AL84" s="134"/>
      <c r="AM84" s="134"/>
      <c r="AN84" s="134"/>
      <c r="AO84" s="18"/>
    </row>
    <row r="85" spans="1:41" s="11" customFormat="1">
      <c r="A85" s="193"/>
      <c r="B85" s="194"/>
      <c r="C85" s="194"/>
      <c r="D85" s="194"/>
      <c r="E85" s="1249" t="s">
        <v>209</v>
      </c>
      <c r="F85" s="1249"/>
      <c r="G85" s="1249"/>
      <c r="H85" s="1249"/>
      <c r="I85" s="190" t="s">
        <v>177</v>
      </c>
      <c r="J85" s="191" t="s">
        <v>177</v>
      </c>
      <c r="K85" s="140"/>
      <c r="L85" s="140"/>
      <c r="M85" s="140"/>
      <c r="N85" s="140"/>
      <c r="O85" s="140"/>
      <c r="P85" s="140"/>
      <c r="Q85" s="140"/>
      <c r="R85" s="140"/>
      <c r="S85" s="140"/>
      <c r="T85" s="40"/>
      <c r="U85" s="136"/>
      <c r="V85" s="40"/>
      <c r="W85" s="136"/>
      <c r="X85" s="40"/>
      <c r="Y85" s="136"/>
      <c r="Z85" s="143"/>
      <c r="AA85" s="136"/>
      <c r="AB85" s="143"/>
      <c r="AC85" s="136"/>
      <c r="AD85" s="136"/>
      <c r="AE85" s="136"/>
      <c r="AF85" s="143"/>
      <c r="AG85" s="136"/>
      <c r="AH85" s="143"/>
      <c r="AI85" s="136"/>
      <c r="AJ85" s="137"/>
      <c r="AK85" s="134"/>
      <c r="AL85" s="134"/>
      <c r="AM85" s="134"/>
      <c r="AN85" s="134"/>
      <c r="AO85" s="18"/>
    </row>
    <row r="86" spans="1:41" s="11" customFormat="1" ht="21.75" customHeight="1">
      <c r="A86" s="193"/>
      <c r="B86" s="194"/>
      <c r="C86" s="194"/>
      <c r="D86" s="194"/>
      <c r="E86" s="1238" t="s">
        <v>210</v>
      </c>
      <c r="F86" s="1238"/>
      <c r="G86" s="1238"/>
      <c r="H86" s="1238"/>
      <c r="I86" s="190" t="s">
        <v>177</v>
      </c>
      <c r="J86" s="191" t="s">
        <v>177</v>
      </c>
      <c r="K86" s="139"/>
      <c r="L86" s="139"/>
      <c r="M86" s="139"/>
      <c r="N86" s="139"/>
      <c r="O86" s="139"/>
      <c r="P86" s="139"/>
      <c r="Q86" s="139"/>
      <c r="R86" s="139"/>
      <c r="S86" s="139"/>
      <c r="T86" s="40"/>
      <c r="U86" s="136"/>
      <c r="V86" s="40"/>
      <c r="W86" s="136"/>
      <c r="X86" s="40"/>
      <c r="Y86" s="136"/>
      <c r="Z86" s="143"/>
      <c r="AA86" s="136"/>
      <c r="AB86" s="143"/>
      <c r="AC86" s="136"/>
      <c r="AD86" s="136"/>
      <c r="AE86" s="136"/>
      <c r="AF86" s="143"/>
      <c r="AG86" s="136"/>
      <c r="AH86" s="143"/>
      <c r="AI86" s="136"/>
      <c r="AJ86" s="137"/>
      <c r="AK86" s="134"/>
      <c r="AL86" s="134"/>
      <c r="AM86" s="134"/>
      <c r="AN86" s="134"/>
      <c r="AO86" s="18"/>
    </row>
    <row r="87" spans="1:41" s="11" customFormat="1">
      <c r="A87" s="193"/>
      <c r="B87" s="194"/>
      <c r="C87" s="194"/>
      <c r="D87" s="194"/>
      <c r="E87" s="1238" t="s">
        <v>211</v>
      </c>
      <c r="F87" s="1238"/>
      <c r="G87" s="1238"/>
      <c r="H87" s="1238"/>
      <c r="I87" s="190" t="s">
        <v>177</v>
      </c>
      <c r="J87" s="191" t="s">
        <v>177</v>
      </c>
      <c r="K87" s="139"/>
      <c r="L87" s="139"/>
      <c r="M87" s="139"/>
      <c r="N87" s="139"/>
      <c r="O87" s="139"/>
      <c r="P87" s="139"/>
      <c r="Q87" s="139"/>
      <c r="R87" s="139"/>
      <c r="S87" s="139"/>
      <c r="T87" s="40"/>
      <c r="U87" s="136"/>
      <c r="V87" s="40"/>
      <c r="W87" s="136"/>
      <c r="X87" s="40"/>
      <c r="Y87" s="136"/>
      <c r="Z87" s="143"/>
      <c r="AA87" s="136"/>
      <c r="AB87" s="143"/>
      <c r="AC87" s="136"/>
      <c r="AD87" s="136"/>
      <c r="AE87" s="136"/>
      <c r="AF87" s="143"/>
      <c r="AG87" s="136"/>
      <c r="AH87" s="143"/>
      <c r="AI87" s="136"/>
      <c r="AJ87" s="137"/>
      <c r="AK87" s="134"/>
      <c r="AL87" s="134"/>
      <c r="AM87" s="134"/>
      <c r="AN87" s="134"/>
      <c r="AO87" s="18"/>
    </row>
    <row r="88" spans="1:41" s="11" customFormat="1">
      <c r="A88" s="193"/>
      <c r="B88" s="194"/>
      <c r="C88" s="194"/>
      <c r="D88" s="194"/>
      <c r="E88" s="1250" t="s">
        <v>212</v>
      </c>
      <c r="F88" s="1250"/>
      <c r="G88" s="1250"/>
      <c r="H88" s="1250"/>
      <c r="I88" s="190" t="s">
        <v>177</v>
      </c>
      <c r="J88" s="191" t="s">
        <v>177</v>
      </c>
      <c r="K88" s="140"/>
      <c r="L88" s="140"/>
      <c r="M88" s="140"/>
      <c r="N88" s="140"/>
      <c r="O88" s="140"/>
      <c r="P88" s="140"/>
      <c r="Q88" s="140"/>
      <c r="R88" s="140"/>
      <c r="S88" s="140"/>
      <c r="T88" s="40"/>
      <c r="U88" s="136"/>
      <c r="V88" s="40"/>
      <c r="W88" s="136"/>
      <c r="X88" s="40"/>
      <c r="Y88" s="136"/>
      <c r="Z88" s="143"/>
      <c r="AA88" s="136"/>
      <c r="AB88" s="143"/>
      <c r="AC88" s="136"/>
      <c r="AD88" s="136"/>
      <c r="AE88" s="136"/>
      <c r="AF88" s="143"/>
      <c r="AG88" s="136"/>
      <c r="AH88" s="143"/>
      <c r="AI88" s="136"/>
      <c r="AJ88" s="137"/>
      <c r="AK88" s="134"/>
      <c r="AL88" s="134"/>
      <c r="AM88" s="134"/>
      <c r="AN88" s="134"/>
      <c r="AO88" s="18"/>
    </row>
    <row r="89" spans="1:41" s="11" customFormat="1" ht="24" customHeight="1">
      <c r="A89" s="193"/>
      <c r="B89" s="194"/>
      <c r="C89" s="194"/>
      <c r="D89" s="194"/>
      <c r="E89" s="1249" t="s">
        <v>213</v>
      </c>
      <c r="F89" s="1249"/>
      <c r="G89" s="1249"/>
      <c r="H89" s="1249"/>
      <c r="I89" s="190" t="s">
        <v>177</v>
      </c>
      <c r="J89" s="191" t="s">
        <v>177</v>
      </c>
      <c r="K89" s="140"/>
      <c r="L89" s="140"/>
      <c r="M89" s="140"/>
      <c r="N89" s="140"/>
      <c r="O89" s="140"/>
      <c r="P89" s="140"/>
      <c r="Q89" s="140"/>
      <c r="R89" s="140"/>
      <c r="S89" s="140"/>
      <c r="T89" s="40"/>
      <c r="U89" s="136"/>
      <c r="V89" s="40"/>
      <c r="W89" s="136"/>
      <c r="X89" s="40"/>
      <c r="Y89" s="136"/>
      <c r="Z89" s="143"/>
      <c r="AA89" s="136"/>
      <c r="AB89" s="143"/>
      <c r="AC89" s="136"/>
      <c r="AD89" s="136"/>
      <c r="AE89" s="136"/>
      <c r="AF89" s="143"/>
      <c r="AG89" s="136"/>
      <c r="AH89" s="143"/>
      <c r="AI89" s="136"/>
      <c r="AJ89" s="137"/>
      <c r="AK89" s="134"/>
      <c r="AL89" s="134"/>
      <c r="AM89" s="134"/>
      <c r="AN89" s="134"/>
      <c r="AO89" s="18"/>
    </row>
    <row r="90" spans="1:41" s="11" customFormat="1">
      <c r="A90" s="193"/>
      <c r="B90" s="194"/>
      <c r="C90" s="194"/>
      <c r="D90" s="194"/>
      <c r="E90" s="1249" t="s">
        <v>214</v>
      </c>
      <c r="F90" s="1249"/>
      <c r="G90" s="1249"/>
      <c r="H90" s="1249"/>
      <c r="I90" s="190" t="s">
        <v>177</v>
      </c>
      <c r="J90" s="191" t="s">
        <v>177</v>
      </c>
      <c r="K90" s="140"/>
      <c r="L90" s="140"/>
      <c r="M90" s="140"/>
      <c r="N90" s="140"/>
      <c r="O90" s="140"/>
      <c r="P90" s="140"/>
      <c r="Q90" s="140"/>
      <c r="R90" s="140"/>
      <c r="S90" s="140"/>
      <c r="T90" s="40"/>
      <c r="U90" s="136"/>
      <c r="V90" s="40"/>
      <c r="W90" s="136"/>
      <c r="X90" s="40"/>
      <c r="Y90" s="136"/>
      <c r="Z90" s="143"/>
      <c r="AA90" s="136"/>
      <c r="AB90" s="143"/>
      <c r="AC90" s="136"/>
      <c r="AD90" s="136"/>
      <c r="AE90" s="136"/>
      <c r="AF90" s="143"/>
      <c r="AG90" s="136"/>
      <c r="AH90" s="143"/>
      <c r="AI90" s="136"/>
      <c r="AJ90" s="137"/>
      <c r="AK90" s="134"/>
      <c r="AL90" s="134"/>
      <c r="AM90" s="134"/>
      <c r="AN90" s="134"/>
      <c r="AO90" s="18"/>
    </row>
    <row r="91" spans="1:41" s="11" customFormat="1">
      <c r="A91" s="193"/>
      <c r="B91" s="194"/>
      <c r="C91" s="194"/>
      <c r="D91" s="194"/>
      <c r="E91" s="1249" t="s">
        <v>215</v>
      </c>
      <c r="F91" s="1249"/>
      <c r="G91" s="1249"/>
      <c r="H91" s="1249"/>
      <c r="I91" s="190" t="s">
        <v>177</v>
      </c>
      <c r="J91" s="191" t="s">
        <v>177</v>
      </c>
      <c r="K91" s="140"/>
      <c r="L91" s="140"/>
      <c r="M91" s="140"/>
      <c r="N91" s="140"/>
      <c r="O91" s="140"/>
      <c r="P91" s="140"/>
      <c r="Q91" s="140"/>
      <c r="R91" s="140"/>
      <c r="S91" s="140"/>
      <c r="T91" s="40"/>
      <c r="U91" s="136"/>
      <c r="V91" s="40"/>
      <c r="W91" s="136"/>
      <c r="X91" s="40"/>
      <c r="Y91" s="136"/>
      <c r="Z91" s="143"/>
      <c r="AA91" s="136"/>
      <c r="AB91" s="143"/>
      <c r="AC91" s="136"/>
      <c r="AD91" s="136"/>
      <c r="AE91" s="136"/>
      <c r="AF91" s="143"/>
      <c r="AG91" s="136"/>
      <c r="AH91" s="143"/>
      <c r="AI91" s="136"/>
      <c r="AJ91" s="137"/>
      <c r="AK91" s="134"/>
      <c r="AL91" s="134"/>
      <c r="AM91" s="134"/>
      <c r="AN91" s="134"/>
      <c r="AO91" s="18"/>
    </row>
    <row r="92" spans="1:41" s="11" customFormat="1">
      <c r="A92" s="193"/>
      <c r="B92" s="194"/>
      <c r="C92" s="194"/>
      <c r="D92" s="194"/>
      <c r="E92" s="1249" t="s">
        <v>216</v>
      </c>
      <c r="F92" s="1249"/>
      <c r="G92" s="1249"/>
      <c r="H92" s="1249"/>
      <c r="I92" s="190" t="s">
        <v>177</v>
      </c>
      <c r="J92" s="191" t="s">
        <v>177</v>
      </c>
      <c r="K92" s="140"/>
      <c r="L92" s="140"/>
      <c r="M92" s="140"/>
      <c r="N92" s="140"/>
      <c r="O92" s="140"/>
      <c r="P92" s="140"/>
      <c r="Q92" s="140"/>
      <c r="R92" s="140"/>
      <c r="S92" s="140"/>
      <c r="T92" s="40"/>
      <c r="U92" s="136"/>
      <c r="V92" s="40"/>
      <c r="W92" s="136"/>
      <c r="X92" s="40"/>
      <c r="Y92" s="136"/>
      <c r="Z92" s="143"/>
      <c r="AA92" s="136"/>
      <c r="AB92" s="143"/>
      <c r="AC92" s="136"/>
      <c r="AD92" s="136"/>
      <c r="AE92" s="136"/>
      <c r="AF92" s="143"/>
      <c r="AG92" s="136"/>
      <c r="AH92" s="143"/>
      <c r="AI92" s="136"/>
      <c r="AJ92" s="137"/>
      <c r="AK92" s="134"/>
      <c r="AL92" s="134"/>
      <c r="AM92" s="134"/>
      <c r="AN92" s="134"/>
      <c r="AO92" s="18"/>
    </row>
    <row r="93" spans="1:41" s="11" customFormat="1" ht="70.150000000000006" customHeight="1">
      <c r="A93" s="193"/>
      <c r="B93" s="194"/>
      <c r="C93" s="194"/>
      <c r="D93" s="194"/>
      <c r="E93" s="1249" t="s">
        <v>217</v>
      </c>
      <c r="F93" s="1249"/>
      <c r="G93" s="1249"/>
      <c r="H93" s="1249"/>
      <c r="I93" s="190" t="s">
        <v>177</v>
      </c>
      <c r="J93" s="191" t="s">
        <v>177</v>
      </c>
      <c r="K93" s="140"/>
      <c r="L93" s="140"/>
      <c r="M93" s="140"/>
      <c r="N93" s="140"/>
      <c r="O93" s="140"/>
      <c r="P93" s="140"/>
      <c r="Q93" s="140"/>
      <c r="R93" s="140"/>
      <c r="S93" s="140"/>
      <c r="T93" s="40"/>
      <c r="U93" s="136"/>
      <c r="V93" s="40"/>
      <c r="W93" s="136"/>
      <c r="X93" s="40"/>
      <c r="Y93" s="136"/>
      <c r="Z93" s="143"/>
      <c r="AA93" s="136"/>
      <c r="AB93" s="143"/>
      <c r="AC93" s="136"/>
      <c r="AD93" s="136"/>
      <c r="AE93" s="136"/>
      <c r="AF93" s="143"/>
      <c r="AG93" s="136"/>
      <c r="AH93" s="143"/>
      <c r="AI93" s="136"/>
      <c r="AJ93" s="137"/>
      <c r="AK93" s="134"/>
      <c r="AL93" s="134"/>
      <c r="AM93" s="134"/>
      <c r="AN93" s="134"/>
      <c r="AO93" s="18"/>
    </row>
    <row r="94" spans="1:41" s="11" customFormat="1">
      <c r="A94" s="193"/>
      <c r="B94" s="194"/>
      <c r="C94" s="194"/>
      <c r="D94" s="194"/>
      <c r="E94" s="1249" t="s">
        <v>218</v>
      </c>
      <c r="F94" s="1249"/>
      <c r="G94" s="1249"/>
      <c r="H94" s="1249"/>
      <c r="I94" s="190" t="s">
        <v>177</v>
      </c>
      <c r="J94" s="191" t="s">
        <v>177</v>
      </c>
      <c r="K94" s="140"/>
      <c r="L94" s="140"/>
      <c r="M94" s="140"/>
      <c r="N94" s="140"/>
      <c r="O94" s="140"/>
      <c r="P94" s="140"/>
      <c r="Q94" s="140"/>
      <c r="R94" s="140"/>
      <c r="S94" s="140"/>
      <c r="T94" s="40"/>
      <c r="U94" s="136"/>
      <c r="V94" s="40"/>
      <c r="W94" s="136"/>
      <c r="X94" s="40"/>
      <c r="Y94" s="136"/>
      <c r="Z94" s="143"/>
      <c r="AA94" s="136"/>
      <c r="AB94" s="143"/>
      <c r="AC94" s="136"/>
      <c r="AD94" s="136"/>
      <c r="AE94" s="136"/>
      <c r="AF94" s="143"/>
      <c r="AG94" s="136"/>
      <c r="AH94" s="143"/>
      <c r="AI94" s="136"/>
      <c r="AJ94" s="137"/>
      <c r="AK94" s="134"/>
      <c r="AL94" s="134"/>
      <c r="AM94" s="134"/>
      <c r="AN94" s="134"/>
      <c r="AO94" s="18"/>
    </row>
    <row r="95" spans="1:41" s="11" customFormat="1">
      <c r="A95" s="193"/>
      <c r="B95" s="194"/>
      <c r="C95" s="194"/>
      <c r="D95" s="194"/>
      <c r="E95" s="1249" t="s">
        <v>219</v>
      </c>
      <c r="F95" s="1249"/>
      <c r="G95" s="1249"/>
      <c r="H95" s="1249"/>
      <c r="I95" s="190" t="s">
        <v>177</v>
      </c>
      <c r="J95" s="191" t="s">
        <v>177</v>
      </c>
      <c r="K95" s="140"/>
      <c r="L95" s="140"/>
      <c r="M95" s="140"/>
      <c r="N95" s="140"/>
      <c r="O95" s="140"/>
      <c r="P95" s="140"/>
      <c r="Q95" s="140"/>
      <c r="R95" s="140"/>
      <c r="S95" s="140"/>
      <c r="T95" s="40"/>
      <c r="U95" s="136"/>
      <c r="V95" s="40"/>
      <c r="W95" s="136"/>
      <c r="X95" s="40"/>
      <c r="Y95" s="136"/>
      <c r="Z95" s="143"/>
      <c r="AA95" s="136"/>
      <c r="AB95" s="143"/>
      <c r="AC95" s="136"/>
      <c r="AD95" s="136"/>
      <c r="AE95" s="136"/>
      <c r="AF95" s="143"/>
      <c r="AG95" s="136"/>
      <c r="AH95" s="143"/>
      <c r="AI95" s="136"/>
      <c r="AJ95" s="137"/>
      <c r="AK95" s="134"/>
      <c r="AL95" s="134"/>
      <c r="AM95" s="134"/>
      <c r="AN95" s="134"/>
      <c r="AO95" s="18"/>
    </row>
    <row r="96" spans="1:41" s="11" customFormat="1">
      <c r="A96" s="195"/>
      <c r="B96" s="196"/>
      <c r="C96" s="196"/>
      <c r="D96" s="196"/>
      <c r="E96" s="1249" t="s">
        <v>220</v>
      </c>
      <c r="F96" s="1249"/>
      <c r="G96" s="1249"/>
      <c r="H96" s="1249"/>
      <c r="I96" s="190" t="s">
        <v>177</v>
      </c>
      <c r="J96" s="191" t="s">
        <v>177</v>
      </c>
      <c r="K96" s="140"/>
      <c r="L96" s="140"/>
      <c r="M96" s="140"/>
      <c r="N96" s="140"/>
      <c r="O96" s="140"/>
      <c r="P96" s="140"/>
      <c r="Q96" s="140"/>
      <c r="R96" s="140"/>
      <c r="S96" s="140"/>
      <c r="T96" s="40"/>
      <c r="U96" s="136"/>
      <c r="V96" s="40"/>
      <c r="W96" s="136"/>
      <c r="X96" s="40"/>
      <c r="Y96" s="136"/>
      <c r="Z96" s="143"/>
      <c r="AA96" s="136"/>
      <c r="AB96" s="143"/>
      <c r="AC96" s="136"/>
      <c r="AD96" s="136"/>
      <c r="AE96" s="136"/>
      <c r="AF96" s="143"/>
      <c r="AG96" s="136"/>
      <c r="AH96" s="143"/>
      <c r="AI96" s="136"/>
      <c r="AJ96" s="137"/>
      <c r="AK96" s="134"/>
      <c r="AL96" s="134"/>
      <c r="AM96" s="134"/>
      <c r="AN96" s="134"/>
      <c r="AO96" s="18"/>
    </row>
    <row r="97" spans="1:41" s="11" customFormat="1">
      <c r="A97" s="195"/>
      <c r="B97" s="196"/>
      <c r="C97" s="196"/>
      <c r="D97" s="196"/>
      <c r="E97" s="1249" t="s">
        <v>221</v>
      </c>
      <c r="F97" s="1249"/>
      <c r="G97" s="1249"/>
      <c r="H97" s="1249"/>
      <c r="I97" s="190" t="s">
        <v>177</v>
      </c>
      <c r="J97" s="191" t="s">
        <v>177</v>
      </c>
      <c r="K97" s="140"/>
      <c r="L97" s="140"/>
      <c r="M97" s="140"/>
      <c r="N97" s="140"/>
      <c r="O97" s="140"/>
      <c r="P97" s="140"/>
      <c r="Q97" s="140"/>
      <c r="R97" s="140"/>
      <c r="S97" s="140"/>
      <c r="T97" s="40"/>
      <c r="U97" s="136"/>
      <c r="V97" s="40"/>
      <c r="W97" s="136"/>
      <c r="X97" s="40"/>
      <c r="Y97" s="136"/>
      <c r="Z97" s="143"/>
      <c r="AA97" s="136"/>
      <c r="AB97" s="143"/>
      <c r="AC97" s="136"/>
      <c r="AD97" s="136"/>
      <c r="AE97" s="136"/>
      <c r="AF97" s="143"/>
      <c r="AG97" s="136"/>
      <c r="AH97" s="143"/>
      <c r="AI97" s="136"/>
      <c r="AJ97" s="137"/>
      <c r="AK97" s="134"/>
      <c r="AL97" s="134"/>
      <c r="AM97" s="134"/>
      <c r="AN97" s="134"/>
      <c r="AO97" s="18"/>
    </row>
    <row r="98" spans="1:41" s="11" customFormat="1">
      <c r="A98" s="193"/>
      <c r="B98" s="194"/>
      <c r="C98" s="194"/>
      <c r="D98" s="194"/>
      <c r="E98" s="1249" t="s">
        <v>222</v>
      </c>
      <c r="F98" s="1249"/>
      <c r="G98" s="1249"/>
      <c r="H98" s="1249"/>
      <c r="I98" s="190" t="s">
        <v>177</v>
      </c>
      <c r="J98" s="191" t="s">
        <v>177</v>
      </c>
      <c r="K98" s="140"/>
      <c r="L98" s="140"/>
      <c r="M98" s="140"/>
      <c r="N98" s="140"/>
      <c r="O98" s="140"/>
      <c r="P98" s="140"/>
      <c r="Q98" s="140"/>
      <c r="R98" s="140"/>
      <c r="S98" s="140"/>
      <c r="T98" s="40"/>
      <c r="U98" s="136"/>
      <c r="V98" s="40"/>
      <c r="W98" s="136"/>
      <c r="X98" s="40"/>
      <c r="Y98" s="136"/>
      <c r="Z98" s="143"/>
      <c r="AA98" s="136"/>
      <c r="AB98" s="143"/>
      <c r="AC98" s="136"/>
      <c r="AD98" s="136"/>
      <c r="AE98" s="136"/>
      <c r="AF98" s="143"/>
      <c r="AG98" s="136"/>
      <c r="AH98" s="143"/>
      <c r="AI98" s="136"/>
      <c r="AJ98" s="137"/>
      <c r="AK98" s="134"/>
      <c r="AL98" s="134"/>
      <c r="AM98" s="134"/>
      <c r="AN98" s="134"/>
      <c r="AO98" s="18"/>
    </row>
    <row r="99" spans="1:41" s="11" customFormat="1" ht="48" customHeight="1">
      <c r="A99" s="193"/>
      <c r="B99" s="194"/>
      <c r="C99" s="194"/>
      <c r="D99" s="194"/>
      <c r="E99" s="1249" t="s">
        <v>223</v>
      </c>
      <c r="F99" s="1249"/>
      <c r="G99" s="1249"/>
      <c r="H99" s="1249"/>
      <c r="I99" s="190" t="s">
        <v>177</v>
      </c>
      <c r="J99" s="191" t="s">
        <v>177</v>
      </c>
      <c r="K99" s="140"/>
      <c r="L99" s="140"/>
      <c r="M99" s="140"/>
      <c r="N99" s="140"/>
      <c r="O99" s="140"/>
      <c r="P99" s="140"/>
      <c r="Q99" s="140"/>
      <c r="R99" s="140"/>
      <c r="S99" s="140"/>
      <c r="T99" s="40"/>
      <c r="U99" s="136"/>
      <c r="V99" s="40"/>
      <c r="W99" s="136"/>
      <c r="X99" s="40"/>
      <c r="Y99" s="136"/>
      <c r="Z99" s="143"/>
      <c r="AA99" s="136"/>
      <c r="AB99" s="143"/>
      <c r="AC99" s="136"/>
      <c r="AD99" s="136"/>
      <c r="AE99" s="136"/>
      <c r="AF99" s="143"/>
      <c r="AG99" s="136"/>
      <c r="AH99" s="143"/>
      <c r="AI99" s="136"/>
      <c r="AJ99" s="137"/>
      <c r="AK99" s="134"/>
      <c r="AL99" s="134"/>
      <c r="AM99" s="134"/>
      <c r="AN99" s="134"/>
      <c r="AO99" s="18"/>
    </row>
    <row r="100" spans="1:41" s="11" customFormat="1">
      <c r="A100" s="193"/>
      <c r="B100" s="194"/>
      <c r="C100" s="194"/>
      <c r="D100" s="194"/>
      <c r="E100" s="1249" t="s">
        <v>224</v>
      </c>
      <c r="F100" s="1249"/>
      <c r="G100" s="1249"/>
      <c r="H100" s="1249"/>
      <c r="I100" s="190" t="s">
        <v>177</v>
      </c>
      <c r="J100" s="191" t="s">
        <v>177</v>
      </c>
      <c r="K100" s="140"/>
      <c r="L100" s="140"/>
      <c r="M100" s="140"/>
      <c r="N100" s="140"/>
      <c r="O100" s="140"/>
      <c r="P100" s="140"/>
      <c r="Q100" s="140"/>
      <c r="R100" s="140"/>
      <c r="S100" s="140"/>
      <c r="T100" s="40"/>
      <c r="U100" s="136"/>
      <c r="V100" s="40"/>
      <c r="W100" s="136"/>
      <c r="X100" s="40"/>
      <c r="Y100" s="136"/>
      <c r="Z100" s="143"/>
      <c r="AA100" s="136"/>
      <c r="AB100" s="143"/>
      <c r="AC100" s="136"/>
      <c r="AD100" s="136"/>
      <c r="AE100" s="136"/>
      <c r="AF100" s="143"/>
      <c r="AG100" s="136"/>
      <c r="AH100" s="143"/>
      <c r="AI100" s="136"/>
      <c r="AJ100" s="137"/>
      <c r="AK100" s="134"/>
      <c r="AL100" s="134"/>
      <c r="AM100" s="134"/>
      <c r="AN100" s="134"/>
      <c r="AO100" s="18"/>
    </row>
    <row r="101" spans="1:41" s="11" customFormat="1">
      <c r="A101" s="193"/>
      <c r="B101" s="194"/>
      <c r="C101" s="194"/>
      <c r="D101" s="194"/>
      <c r="E101" s="1249" t="s">
        <v>225</v>
      </c>
      <c r="F101" s="1249"/>
      <c r="G101" s="1249"/>
      <c r="H101" s="1249"/>
      <c r="I101" s="190" t="s">
        <v>177</v>
      </c>
      <c r="J101" s="191" t="s">
        <v>177</v>
      </c>
      <c r="K101" s="140"/>
      <c r="L101" s="140"/>
      <c r="M101" s="140"/>
      <c r="N101" s="140"/>
      <c r="O101" s="140"/>
      <c r="P101" s="140"/>
      <c r="Q101" s="140"/>
      <c r="R101" s="140"/>
      <c r="S101" s="140"/>
      <c r="T101" s="40"/>
      <c r="U101" s="136"/>
      <c r="V101" s="40"/>
      <c r="W101" s="136"/>
      <c r="X101" s="40"/>
      <c r="Y101" s="136"/>
      <c r="Z101" s="143"/>
      <c r="AA101" s="136"/>
      <c r="AB101" s="143"/>
      <c r="AC101" s="136"/>
      <c r="AD101" s="136"/>
      <c r="AE101" s="136"/>
      <c r="AF101" s="143"/>
      <c r="AG101" s="136"/>
      <c r="AH101" s="143"/>
      <c r="AI101" s="136"/>
      <c r="AJ101" s="137"/>
      <c r="AK101" s="134"/>
      <c r="AL101" s="134"/>
      <c r="AM101" s="134"/>
      <c r="AN101" s="134"/>
      <c r="AO101" s="18"/>
    </row>
    <row r="102" spans="1:41" s="11" customFormat="1">
      <c r="A102" s="193"/>
      <c r="B102" s="194"/>
      <c r="C102" s="194"/>
      <c r="D102" s="194"/>
      <c r="E102" s="1249" t="s">
        <v>226</v>
      </c>
      <c r="F102" s="1249"/>
      <c r="G102" s="1249"/>
      <c r="H102" s="1249"/>
      <c r="I102" s="190" t="s">
        <v>177</v>
      </c>
      <c r="J102" s="191" t="s">
        <v>177</v>
      </c>
      <c r="K102" s="140"/>
      <c r="L102" s="140"/>
      <c r="M102" s="140"/>
      <c r="N102" s="140"/>
      <c r="O102" s="140"/>
      <c r="P102" s="140"/>
      <c r="Q102" s="140"/>
      <c r="R102" s="140"/>
      <c r="S102" s="140"/>
      <c r="T102" s="40"/>
      <c r="U102" s="136"/>
      <c r="V102" s="40"/>
      <c r="W102" s="136"/>
      <c r="X102" s="40"/>
      <c r="Y102" s="136"/>
      <c r="Z102" s="143"/>
      <c r="AA102" s="136"/>
      <c r="AB102" s="143"/>
      <c r="AC102" s="136"/>
      <c r="AD102" s="136"/>
      <c r="AE102" s="136"/>
      <c r="AF102" s="143"/>
      <c r="AG102" s="136"/>
      <c r="AH102" s="143"/>
      <c r="AI102" s="136"/>
      <c r="AJ102" s="137"/>
      <c r="AK102" s="134"/>
      <c r="AL102" s="134"/>
      <c r="AM102" s="134"/>
      <c r="AN102" s="134"/>
      <c r="AO102" s="18"/>
    </row>
    <row r="103" spans="1:41" s="11" customFormat="1" ht="48.6" customHeight="1">
      <c r="A103" s="193"/>
      <c r="B103" s="194"/>
      <c r="C103" s="194"/>
      <c r="D103" s="194"/>
      <c r="E103" s="1249" t="s">
        <v>227</v>
      </c>
      <c r="F103" s="1249"/>
      <c r="G103" s="1249"/>
      <c r="H103" s="1249"/>
      <c r="I103" s="190" t="s">
        <v>177</v>
      </c>
      <c r="J103" s="191" t="s">
        <v>177</v>
      </c>
      <c r="K103" s="140"/>
      <c r="L103" s="140"/>
      <c r="M103" s="140"/>
      <c r="N103" s="140"/>
      <c r="O103" s="140"/>
      <c r="P103" s="140"/>
      <c r="Q103" s="140"/>
      <c r="R103" s="140"/>
      <c r="S103" s="140"/>
      <c r="T103" s="40"/>
      <c r="U103" s="136"/>
      <c r="V103" s="40"/>
      <c r="W103" s="136"/>
      <c r="X103" s="40"/>
      <c r="Y103" s="136"/>
      <c r="Z103" s="143"/>
      <c r="AA103" s="136"/>
      <c r="AB103" s="143"/>
      <c r="AC103" s="136"/>
      <c r="AD103" s="136"/>
      <c r="AE103" s="136"/>
      <c r="AF103" s="143"/>
      <c r="AG103" s="136"/>
      <c r="AH103" s="143"/>
      <c r="AI103" s="136"/>
      <c r="AJ103" s="137"/>
      <c r="AK103" s="134"/>
      <c r="AL103" s="134"/>
      <c r="AM103" s="134"/>
      <c r="AN103" s="134"/>
      <c r="AO103" s="18"/>
    </row>
    <row r="104" spans="1:41" s="11" customFormat="1">
      <c r="A104" s="193"/>
      <c r="B104" s="194"/>
      <c r="C104" s="194"/>
      <c r="D104" s="194"/>
      <c r="E104" s="1249" t="s">
        <v>228</v>
      </c>
      <c r="F104" s="1249"/>
      <c r="G104" s="1249"/>
      <c r="H104" s="1249"/>
      <c r="I104" s="190" t="s">
        <v>177</v>
      </c>
      <c r="J104" s="191" t="s">
        <v>177</v>
      </c>
      <c r="K104" s="140"/>
      <c r="L104" s="140"/>
      <c r="M104" s="140"/>
      <c r="N104" s="140"/>
      <c r="O104" s="140"/>
      <c r="P104" s="140"/>
      <c r="Q104" s="140"/>
      <c r="R104" s="140"/>
      <c r="S104" s="140"/>
      <c r="T104" s="40"/>
      <c r="U104" s="136"/>
      <c r="V104" s="40"/>
      <c r="W104" s="136"/>
      <c r="X104" s="40"/>
      <c r="Y104" s="136"/>
      <c r="Z104" s="143"/>
      <c r="AA104" s="136"/>
      <c r="AB104" s="143"/>
      <c r="AC104" s="136"/>
      <c r="AD104" s="136"/>
      <c r="AE104" s="136"/>
      <c r="AF104" s="143"/>
      <c r="AG104" s="136"/>
      <c r="AH104" s="143"/>
      <c r="AI104" s="136"/>
      <c r="AJ104" s="137"/>
      <c r="AK104" s="134"/>
      <c r="AL104" s="134"/>
      <c r="AM104" s="134"/>
      <c r="AN104" s="134"/>
      <c r="AO104" s="18"/>
    </row>
    <row r="105" spans="1:41" s="11" customFormat="1" ht="47.45" customHeight="1">
      <c r="A105" s="193"/>
      <c r="B105" s="194"/>
      <c r="C105" s="194"/>
      <c r="D105" s="194"/>
      <c r="E105" s="1249" t="s">
        <v>229</v>
      </c>
      <c r="F105" s="1249"/>
      <c r="G105" s="1249"/>
      <c r="H105" s="1249"/>
      <c r="I105" s="190" t="s">
        <v>177</v>
      </c>
      <c r="J105" s="191" t="s">
        <v>177</v>
      </c>
      <c r="K105" s="140"/>
      <c r="L105" s="140"/>
      <c r="M105" s="140"/>
      <c r="N105" s="140"/>
      <c r="O105" s="140"/>
      <c r="P105" s="140"/>
      <c r="Q105" s="140"/>
      <c r="R105" s="140"/>
      <c r="S105" s="140"/>
      <c r="T105" s="40"/>
      <c r="U105" s="136"/>
      <c r="V105" s="40"/>
      <c r="W105" s="136"/>
      <c r="X105" s="40"/>
      <c r="Y105" s="136"/>
      <c r="Z105" s="143"/>
      <c r="AA105" s="136"/>
      <c r="AB105" s="143"/>
      <c r="AC105" s="136"/>
      <c r="AD105" s="136"/>
      <c r="AE105" s="136"/>
      <c r="AF105" s="143"/>
      <c r="AG105" s="136"/>
      <c r="AH105" s="143"/>
      <c r="AI105" s="136"/>
      <c r="AJ105" s="137"/>
      <c r="AK105" s="134"/>
      <c r="AL105" s="134"/>
      <c r="AM105" s="134"/>
      <c r="AN105" s="134"/>
      <c r="AO105" s="18"/>
    </row>
    <row r="106" spans="1:41" s="11" customFormat="1">
      <c r="A106" s="193"/>
      <c r="B106" s="194"/>
      <c r="C106" s="194"/>
      <c r="D106" s="194"/>
      <c r="E106" s="1249" t="s">
        <v>230</v>
      </c>
      <c r="F106" s="1249"/>
      <c r="G106" s="1249"/>
      <c r="H106" s="1249"/>
      <c r="I106" s="190" t="s">
        <v>177</v>
      </c>
      <c r="J106" s="191" t="s">
        <v>177</v>
      </c>
      <c r="K106" s="140"/>
      <c r="L106" s="140"/>
      <c r="M106" s="140"/>
      <c r="N106" s="140"/>
      <c r="O106" s="140"/>
      <c r="P106" s="140"/>
      <c r="Q106" s="140"/>
      <c r="R106" s="140"/>
      <c r="S106" s="140"/>
      <c r="T106" s="40"/>
      <c r="U106" s="136"/>
      <c r="V106" s="40"/>
      <c r="W106" s="136"/>
      <c r="X106" s="40"/>
      <c r="Y106" s="136"/>
      <c r="Z106" s="143"/>
      <c r="AA106" s="136"/>
      <c r="AB106" s="143"/>
      <c r="AC106" s="136"/>
      <c r="AD106" s="136"/>
      <c r="AE106" s="136"/>
      <c r="AF106" s="143"/>
      <c r="AG106" s="136"/>
      <c r="AH106" s="143"/>
      <c r="AI106" s="136"/>
      <c r="AJ106" s="137"/>
      <c r="AK106" s="134"/>
      <c r="AL106" s="134"/>
      <c r="AM106" s="134"/>
      <c r="AN106" s="134"/>
      <c r="AO106" s="18"/>
    </row>
    <row r="107" spans="1:41" s="11" customFormat="1" ht="43.5" customHeight="1">
      <c r="A107" s="193"/>
      <c r="B107" s="194"/>
      <c r="C107" s="194"/>
      <c r="D107" s="194"/>
      <c r="E107" s="1249" t="s">
        <v>231</v>
      </c>
      <c r="F107" s="1249"/>
      <c r="G107" s="1249"/>
      <c r="H107" s="1249"/>
      <c r="I107" s="190" t="s">
        <v>177</v>
      </c>
      <c r="J107" s="191" t="s">
        <v>177</v>
      </c>
      <c r="K107" s="140"/>
      <c r="L107" s="140"/>
      <c r="M107" s="140"/>
      <c r="N107" s="140"/>
      <c r="O107" s="140"/>
      <c r="P107" s="140"/>
      <c r="Q107" s="140"/>
      <c r="R107" s="140"/>
      <c r="S107" s="140"/>
      <c r="T107" s="40"/>
      <c r="U107" s="136"/>
      <c r="V107" s="40"/>
      <c r="W107" s="136"/>
      <c r="X107" s="40"/>
      <c r="Y107" s="136"/>
      <c r="Z107" s="143"/>
      <c r="AA107" s="136"/>
      <c r="AB107" s="143"/>
      <c r="AC107" s="136"/>
      <c r="AD107" s="136"/>
      <c r="AE107" s="136"/>
      <c r="AF107" s="143"/>
      <c r="AG107" s="136"/>
      <c r="AH107" s="143"/>
      <c r="AI107" s="136"/>
      <c r="AJ107" s="137"/>
      <c r="AK107" s="134"/>
      <c r="AL107" s="134"/>
      <c r="AM107" s="134"/>
      <c r="AN107" s="134"/>
      <c r="AO107" s="18"/>
    </row>
    <row r="108" spans="1:41" s="11" customFormat="1">
      <c r="A108" s="193"/>
      <c r="B108" s="194"/>
      <c r="C108" s="194"/>
      <c r="D108" s="194"/>
      <c r="E108" s="1249" t="s">
        <v>232</v>
      </c>
      <c r="F108" s="1249"/>
      <c r="G108" s="1249"/>
      <c r="H108" s="1249"/>
      <c r="I108" s="190" t="s">
        <v>177</v>
      </c>
      <c r="J108" s="191" t="s">
        <v>177</v>
      </c>
      <c r="K108" s="140"/>
      <c r="L108" s="140"/>
      <c r="M108" s="140"/>
      <c r="N108" s="140"/>
      <c r="O108" s="140"/>
      <c r="P108" s="140"/>
      <c r="Q108" s="140"/>
      <c r="R108" s="140"/>
      <c r="S108" s="140"/>
      <c r="T108" s="40"/>
      <c r="U108" s="136"/>
      <c r="V108" s="40"/>
      <c r="W108" s="136"/>
      <c r="X108" s="40"/>
      <c r="Y108" s="136"/>
      <c r="Z108" s="143"/>
      <c r="AA108" s="136"/>
      <c r="AB108" s="143"/>
      <c r="AC108" s="136"/>
      <c r="AD108" s="136"/>
      <c r="AE108" s="136"/>
      <c r="AF108" s="143"/>
      <c r="AG108" s="136"/>
      <c r="AH108" s="143"/>
      <c r="AI108" s="136"/>
      <c r="AJ108" s="137"/>
      <c r="AK108" s="134"/>
      <c r="AL108" s="134"/>
      <c r="AM108" s="134"/>
      <c r="AN108" s="134"/>
      <c r="AO108" s="18"/>
    </row>
    <row r="109" spans="1:41" s="11" customFormat="1" ht="21" customHeight="1">
      <c r="A109" s="193"/>
      <c r="B109" s="194"/>
      <c r="C109" s="194"/>
      <c r="D109" s="194"/>
      <c r="E109" s="1249" t="s">
        <v>233</v>
      </c>
      <c r="F109" s="1249"/>
      <c r="G109" s="1249"/>
      <c r="H109" s="1249"/>
      <c r="I109" s="190" t="s">
        <v>177</v>
      </c>
      <c r="J109" s="191" t="s">
        <v>177</v>
      </c>
      <c r="K109" s="140"/>
      <c r="L109" s="140"/>
      <c r="M109" s="140"/>
      <c r="N109" s="140"/>
      <c r="O109" s="140"/>
      <c r="P109" s="140"/>
      <c r="Q109" s="140"/>
      <c r="R109" s="140"/>
      <c r="S109" s="140"/>
      <c r="T109" s="40"/>
      <c r="U109" s="136"/>
      <c r="V109" s="40"/>
      <c r="W109" s="136"/>
      <c r="X109" s="40"/>
      <c r="Y109" s="136"/>
      <c r="Z109" s="143"/>
      <c r="AA109" s="136"/>
      <c r="AB109" s="143"/>
      <c r="AC109" s="136"/>
      <c r="AD109" s="136"/>
      <c r="AE109" s="136"/>
      <c r="AF109" s="143"/>
      <c r="AG109" s="136"/>
      <c r="AH109" s="143"/>
      <c r="AI109" s="136"/>
      <c r="AJ109" s="137"/>
      <c r="AK109" s="134"/>
      <c r="AL109" s="134"/>
      <c r="AM109" s="134"/>
      <c r="AN109" s="134"/>
      <c r="AO109" s="18"/>
    </row>
    <row r="110" spans="1:41" s="11" customFormat="1">
      <c r="A110" s="193"/>
      <c r="B110" s="194"/>
      <c r="C110" s="194"/>
      <c r="D110" s="194"/>
      <c r="E110" s="1249" t="s">
        <v>234</v>
      </c>
      <c r="F110" s="1249"/>
      <c r="G110" s="1249"/>
      <c r="H110" s="1249"/>
      <c r="I110" s="190" t="s">
        <v>177</v>
      </c>
      <c r="J110" s="191" t="s">
        <v>177</v>
      </c>
      <c r="K110" s="140"/>
      <c r="L110" s="140"/>
      <c r="M110" s="140"/>
      <c r="N110" s="140"/>
      <c r="O110" s="140"/>
      <c r="P110" s="140"/>
      <c r="Q110" s="140"/>
      <c r="R110" s="140"/>
      <c r="S110" s="140"/>
      <c r="T110" s="40"/>
      <c r="U110" s="136"/>
      <c r="V110" s="40"/>
      <c r="W110" s="136"/>
      <c r="X110" s="40"/>
      <c r="Y110" s="136"/>
      <c r="Z110" s="143"/>
      <c r="AA110" s="136"/>
      <c r="AB110" s="143"/>
      <c r="AC110" s="136"/>
      <c r="AD110" s="136"/>
      <c r="AE110" s="136"/>
      <c r="AF110" s="143"/>
      <c r="AG110" s="136"/>
      <c r="AH110" s="143"/>
      <c r="AI110" s="136"/>
      <c r="AJ110" s="137"/>
      <c r="AK110" s="134"/>
      <c r="AL110" s="134"/>
      <c r="AM110" s="134"/>
      <c r="AN110" s="134"/>
      <c r="AO110" s="18"/>
    </row>
    <row r="111" spans="1:41" s="11" customFormat="1" ht="22.5" customHeight="1">
      <c r="A111" s="193"/>
      <c r="B111" s="194"/>
      <c r="C111" s="194"/>
      <c r="D111" s="194"/>
      <c r="E111" s="1249" t="s">
        <v>235</v>
      </c>
      <c r="F111" s="1249"/>
      <c r="G111" s="1249"/>
      <c r="H111" s="1249"/>
      <c r="I111" s="190" t="s">
        <v>177</v>
      </c>
      <c r="J111" s="191" t="s">
        <v>177</v>
      </c>
      <c r="K111" s="140"/>
      <c r="L111" s="140"/>
      <c r="M111" s="140"/>
      <c r="N111" s="140"/>
      <c r="O111" s="140"/>
      <c r="P111" s="140"/>
      <c r="Q111" s="140"/>
      <c r="R111" s="140"/>
      <c r="S111" s="140"/>
      <c r="T111" s="40"/>
      <c r="U111" s="136"/>
      <c r="V111" s="40"/>
      <c r="W111" s="136"/>
      <c r="X111" s="40"/>
      <c r="Y111" s="136"/>
      <c r="Z111" s="143"/>
      <c r="AA111" s="136"/>
      <c r="AB111" s="143"/>
      <c r="AC111" s="136"/>
      <c r="AD111" s="136"/>
      <c r="AE111" s="136"/>
      <c r="AF111" s="143"/>
      <c r="AG111" s="136"/>
      <c r="AH111" s="143"/>
      <c r="AI111" s="136"/>
      <c r="AJ111" s="137"/>
      <c r="AK111" s="134"/>
      <c r="AL111" s="134"/>
      <c r="AM111" s="134"/>
      <c r="AN111" s="134"/>
      <c r="AO111" s="18"/>
    </row>
    <row r="112" spans="1:41" s="11" customFormat="1">
      <c r="A112" s="193"/>
      <c r="B112" s="194"/>
      <c r="C112" s="194"/>
      <c r="D112" s="194"/>
      <c r="E112" s="1238" t="s">
        <v>236</v>
      </c>
      <c r="F112" s="1238"/>
      <c r="G112" s="1238"/>
      <c r="H112" s="1238"/>
      <c r="I112" s="190" t="s">
        <v>177</v>
      </c>
      <c r="J112" s="191" t="s">
        <v>177</v>
      </c>
      <c r="K112" s="140"/>
      <c r="L112" s="140"/>
      <c r="M112" s="140"/>
      <c r="N112" s="140"/>
      <c r="O112" s="140"/>
      <c r="P112" s="140"/>
      <c r="Q112" s="140"/>
      <c r="R112" s="140"/>
      <c r="S112" s="140"/>
      <c r="T112" s="40"/>
      <c r="U112" s="136"/>
      <c r="V112" s="40"/>
      <c r="W112" s="136"/>
      <c r="X112" s="40"/>
      <c r="Y112" s="136"/>
      <c r="Z112" s="143"/>
      <c r="AA112" s="136"/>
      <c r="AB112" s="143"/>
      <c r="AC112" s="136"/>
      <c r="AD112" s="136"/>
      <c r="AE112" s="136"/>
      <c r="AF112" s="143"/>
      <c r="AG112" s="136"/>
      <c r="AH112" s="143"/>
      <c r="AI112" s="136"/>
      <c r="AJ112" s="137"/>
      <c r="AK112" s="134"/>
      <c r="AL112" s="134"/>
      <c r="AM112" s="134"/>
      <c r="AN112" s="134"/>
      <c r="AO112" s="18"/>
    </row>
    <row r="113" spans="1:41" s="11" customFormat="1">
      <c r="A113" s="193"/>
      <c r="B113" s="194"/>
      <c r="C113" s="194"/>
      <c r="D113" s="194"/>
      <c r="E113" s="1238" t="s">
        <v>237</v>
      </c>
      <c r="F113" s="1238"/>
      <c r="G113" s="1238"/>
      <c r="H113" s="1238"/>
      <c r="I113" s="190" t="s">
        <v>177</v>
      </c>
      <c r="J113" s="191" t="s">
        <v>177</v>
      </c>
      <c r="K113" s="139"/>
      <c r="L113" s="139"/>
      <c r="M113" s="139"/>
      <c r="N113" s="139"/>
      <c r="O113" s="139"/>
      <c r="P113" s="139"/>
      <c r="Q113" s="139"/>
      <c r="R113" s="139"/>
      <c r="S113" s="139"/>
      <c r="T113" s="40"/>
      <c r="U113" s="136"/>
      <c r="V113" s="40"/>
      <c r="W113" s="136"/>
      <c r="X113" s="40"/>
      <c r="Y113" s="136"/>
      <c r="Z113" s="143"/>
      <c r="AA113" s="136"/>
      <c r="AB113" s="143"/>
      <c r="AC113" s="136"/>
      <c r="AD113" s="136"/>
      <c r="AE113" s="136"/>
      <c r="AF113" s="143"/>
      <c r="AG113" s="136"/>
      <c r="AH113" s="143"/>
      <c r="AI113" s="136"/>
      <c r="AJ113" s="137"/>
      <c r="AK113" s="134"/>
      <c r="AL113" s="134"/>
      <c r="AM113" s="134"/>
      <c r="AN113" s="134"/>
      <c r="AO113" s="18"/>
    </row>
    <row r="114" spans="1:41" s="11" customFormat="1">
      <c r="A114" s="193"/>
      <c r="B114" s="194"/>
      <c r="C114" s="194"/>
      <c r="D114" s="194"/>
      <c r="E114" s="1249" t="s">
        <v>238</v>
      </c>
      <c r="F114" s="1249"/>
      <c r="G114" s="1249"/>
      <c r="H114" s="1249"/>
      <c r="I114" s="190" t="s">
        <v>177</v>
      </c>
      <c r="J114" s="191" t="s">
        <v>177</v>
      </c>
      <c r="K114" s="139"/>
      <c r="L114" s="139"/>
      <c r="M114" s="139"/>
      <c r="N114" s="139"/>
      <c r="O114" s="139"/>
      <c r="P114" s="139"/>
      <c r="Q114" s="139"/>
      <c r="R114" s="139"/>
      <c r="S114" s="139"/>
      <c r="T114" s="40"/>
      <c r="U114" s="136"/>
      <c r="V114" s="40"/>
      <c r="W114" s="136"/>
      <c r="X114" s="40"/>
      <c r="Y114" s="136"/>
      <c r="Z114" s="143"/>
      <c r="AA114" s="136"/>
      <c r="AB114" s="143"/>
      <c r="AC114" s="136"/>
      <c r="AD114" s="136"/>
      <c r="AE114" s="136"/>
      <c r="AF114" s="143"/>
      <c r="AG114" s="136"/>
      <c r="AH114" s="143"/>
      <c r="AI114" s="136"/>
      <c r="AJ114" s="137"/>
      <c r="AK114" s="134"/>
      <c r="AL114" s="134"/>
      <c r="AM114" s="134"/>
      <c r="AN114" s="134"/>
      <c r="AO114" s="18"/>
    </row>
    <row r="115" spans="1:41" s="11" customFormat="1">
      <c r="A115" s="193"/>
      <c r="B115" s="194"/>
      <c r="C115" s="194"/>
      <c r="D115" s="194"/>
      <c r="E115" s="1249" t="s">
        <v>239</v>
      </c>
      <c r="F115" s="1249"/>
      <c r="G115" s="1249"/>
      <c r="H115" s="1249"/>
      <c r="I115" s="190" t="s">
        <v>177</v>
      </c>
      <c r="J115" s="191" t="s">
        <v>177</v>
      </c>
      <c r="K115" s="140"/>
      <c r="L115" s="140"/>
      <c r="M115" s="140"/>
      <c r="N115" s="140"/>
      <c r="O115" s="140"/>
      <c r="P115" s="140"/>
      <c r="Q115" s="140"/>
      <c r="R115" s="140"/>
      <c r="S115" s="140"/>
      <c r="T115" s="40"/>
      <c r="U115" s="136"/>
      <c r="V115" s="40"/>
      <c r="W115" s="136"/>
      <c r="X115" s="40"/>
      <c r="Y115" s="136"/>
      <c r="Z115" s="143"/>
      <c r="AA115" s="136"/>
      <c r="AB115" s="143"/>
      <c r="AC115" s="136"/>
      <c r="AD115" s="136"/>
      <c r="AE115" s="136"/>
      <c r="AF115" s="143"/>
      <c r="AG115" s="136"/>
      <c r="AH115" s="143"/>
      <c r="AI115" s="136"/>
      <c r="AJ115" s="137"/>
      <c r="AK115" s="134"/>
      <c r="AL115" s="134"/>
      <c r="AM115" s="134"/>
      <c r="AN115" s="134"/>
      <c r="AO115" s="18"/>
    </row>
    <row r="116" spans="1:41" s="11" customFormat="1">
      <c r="A116" s="193"/>
      <c r="B116" s="194"/>
      <c r="C116" s="194"/>
      <c r="D116" s="194"/>
      <c r="E116" s="1249" t="s">
        <v>240</v>
      </c>
      <c r="F116" s="1249"/>
      <c r="G116" s="1249"/>
      <c r="H116" s="1249"/>
      <c r="I116" s="190" t="s">
        <v>177</v>
      </c>
      <c r="J116" s="191" t="s">
        <v>177</v>
      </c>
      <c r="K116" s="140"/>
      <c r="L116" s="140"/>
      <c r="M116" s="140"/>
      <c r="N116" s="140"/>
      <c r="O116" s="140"/>
      <c r="P116" s="140"/>
      <c r="Q116" s="140"/>
      <c r="R116" s="140"/>
      <c r="S116" s="140"/>
      <c r="T116" s="40"/>
      <c r="U116" s="136"/>
      <c r="V116" s="40"/>
      <c r="W116" s="136"/>
      <c r="X116" s="40"/>
      <c r="Y116" s="136"/>
      <c r="Z116" s="143"/>
      <c r="AA116" s="136"/>
      <c r="AB116" s="143"/>
      <c r="AC116" s="136"/>
      <c r="AD116" s="136"/>
      <c r="AE116" s="136"/>
      <c r="AF116" s="143"/>
      <c r="AG116" s="136"/>
      <c r="AH116" s="143"/>
      <c r="AI116" s="136"/>
      <c r="AJ116" s="137"/>
      <c r="AK116" s="134"/>
      <c r="AL116" s="134"/>
      <c r="AM116" s="134"/>
      <c r="AN116" s="134"/>
      <c r="AO116" s="18"/>
    </row>
    <row r="117" spans="1:41" s="11" customFormat="1" ht="26.25" customHeight="1">
      <c r="A117" s="193"/>
      <c r="B117" s="194"/>
      <c r="C117" s="194"/>
      <c r="D117" s="194"/>
      <c r="E117" s="1249" t="s">
        <v>241</v>
      </c>
      <c r="F117" s="1249"/>
      <c r="G117" s="1249"/>
      <c r="H117" s="1249"/>
      <c r="I117" s="190" t="s">
        <v>177</v>
      </c>
      <c r="J117" s="191" t="s">
        <v>177</v>
      </c>
      <c r="K117" s="140"/>
      <c r="L117" s="140"/>
      <c r="M117" s="140"/>
      <c r="N117" s="140"/>
      <c r="O117" s="140"/>
      <c r="P117" s="140"/>
      <c r="Q117" s="140"/>
      <c r="R117" s="140"/>
      <c r="S117" s="140"/>
      <c r="T117" s="40"/>
      <c r="U117" s="136"/>
      <c r="V117" s="40"/>
      <c r="W117" s="136"/>
      <c r="X117" s="40"/>
      <c r="Y117" s="136"/>
      <c r="Z117" s="143"/>
      <c r="AA117" s="136"/>
      <c r="AB117" s="143"/>
      <c r="AC117" s="136"/>
      <c r="AD117" s="136"/>
      <c r="AE117" s="136"/>
      <c r="AF117" s="143"/>
      <c r="AG117" s="136"/>
      <c r="AH117" s="143"/>
      <c r="AI117" s="136"/>
      <c r="AJ117" s="137"/>
      <c r="AK117" s="134"/>
      <c r="AL117" s="134"/>
      <c r="AM117" s="134"/>
      <c r="AN117" s="134"/>
      <c r="AO117" s="18"/>
    </row>
    <row r="118" spans="1:41" s="11" customFormat="1" ht="24.75" customHeight="1">
      <c r="A118" s="193"/>
      <c r="B118" s="194"/>
      <c r="C118" s="194"/>
      <c r="D118" s="194"/>
      <c r="E118" s="1250" t="s">
        <v>242</v>
      </c>
      <c r="F118" s="1250"/>
      <c r="G118" s="1250"/>
      <c r="H118" s="1250"/>
      <c r="I118" s="190" t="s">
        <v>177</v>
      </c>
      <c r="J118" s="191" t="s">
        <v>177</v>
      </c>
      <c r="K118" s="140"/>
      <c r="L118" s="140"/>
      <c r="M118" s="140"/>
      <c r="N118" s="140"/>
      <c r="O118" s="140"/>
      <c r="P118" s="140"/>
      <c r="Q118" s="140"/>
      <c r="R118" s="140"/>
      <c r="S118" s="140"/>
      <c r="T118" s="40"/>
      <c r="U118" s="136"/>
      <c r="V118" s="40"/>
      <c r="W118" s="136"/>
      <c r="X118" s="40"/>
      <c r="Y118" s="136"/>
      <c r="Z118" s="143"/>
      <c r="AA118" s="136"/>
      <c r="AB118" s="143"/>
      <c r="AC118" s="136"/>
      <c r="AD118" s="136"/>
      <c r="AE118" s="136"/>
      <c r="AF118" s="143"/>
      <c r="AG118" s="136"/>
      <c r="AH118" s="143"/>
      <c r="AI118" s="136"/>
      <c r="AJ118" s="137"/>
      <c r="AK118" s="134"/>
      <c r="AL118" s="134"/>
      <c r="AM118" s="134"/>
      <c r="AN118" s="134"/>
      <c r="AO118" s="18"/>
    </row>
    <row r="119" spans="1:41" s="11" customFormat="1">
      <c r="A119" s="193"/>
      <c r="B119" s="194"/>
      <c r="C119" s="194"/>
      <c r="D119" s="194"/>
      <c r="E119" s="1250" t="s">
        <v>243</v>
      </c>
      <c r="F119" s="1250"/>
      <c r="G119" s="1250"/>
      <c r="H119" s="1250"/>
      <c r="I119" s="190" t="s">
        <v>177</v>
      </c>
      <c r="J119" s="191" t="s">
        <v>177</v>
      </c>
      <c r="K119" s="140"/>
      <c r="L119" s="140"/>
      <c r="M119" s="140"/>
      <c r="N119" s="140"/>
      <c r="O119" s="140"/>
      <c r="P119" s="140"/>
      <c r="Q119" s="140"/>
      <c r="R119" s="140"/>
      <c r="S119" s="140"/>
      <c r="T119" s="40"/>
      <c r="U119" s="136"/>
      <c r="V119" s="40"/>
      <c r="W119" s="136"/>
      <c r="X119" s="40"/>
      <c r="Y119" s="136"/>
      <c r="Z119" s="143"/>
      <c r="AA119" s="136"/>
      <c r="AB119" s="143"/>
      <c r="AC119" s="136"/>
      <c r="AD119" s="136"/>
      <c r="AE119" s="136"/>
      <c r="AF119" s="143"/>
      <c r="AG119" s="136"/>
      <c r="AH119" s="143"/>
      <c r="AI119" s="136"/>
      <c r="AJ119" s="137"/>
      <c r="AK119" s="134"/>
      <c r="AL119" s="134"/>
      <c r="AM119" s="134"/>
      <c r="AN119" s="134"/>
      <c r="AO119" s="18"/>
    </row>
    <row r="120" spans="1:41" s="11" customFormat="1">
      <c r="A120" s="193"/>
      <c r="B120" s="194"/>
      <c r="C120" s="194"/>
      <c r="D120" s="194"/>
      <c r="E120" s="1250" t="s">
        <v>244</v>
      </c>
      <c r="F120" s="1250"/>
      <c r="G120" s="1250"/>
      <c r="H120" s="1250"/>
      <c r="I120" s="190" t="s">
        <v>177</v>
      </c>
      <c r="J120" s="191" t="s">
        <v>177</v>
      </c>
      <c r="K120" s="140"/>
      <c r="L120" s="140"/>
      <c r="M120" s="140"/>
      <c r="N120" s="140"/>
      <c r="O120" s="140"/>
      <c r="P120" s="140"/>
      <c r="Q120" s="140"/>
      <c r="R120" s="140"/>
      <c r="S120" s="140"/>
      <c r="T120" s="40"/>
      <c r="U120" s="136"/>
      <c r="V120" s="40"/>
      <c r="W120" s="136"/>
      <c r="X120" s="40"/>
      <c r="Y120" s="136"/>
      <c r="Z120" s="143"/>
      <c r="AA120" s="136"/>
      <c r="AB120" s="143"/>
      <c r="AC120" s="136"/>
      <c r="AD120" s="136"/>
      <c r="AE120" s="136"/>
      <c r="AF120" s="143"/>
      <c r="AG120" s="136"/>
      <c r="AH120" s="143"/>
      <c r="AI120" s="136"/>
      <c r="AJ120" s="137"/>
      <c r="AK120" s="134"/>
      <c r="AL120" s="134"/>
      <c r="AM120" s="134"/>
      <c r="AN120" s="134"/>
      <c r="AO120" s="18"/>
    </row>
    <row r="121" spans="1:41" s="11" customFormat="1">
      <c r="A121" s="193"/>
      <c r="B121" s="194"/>
      <c r="C121" s="194"/>
      <c r="D121" s="194"/>
      <c r="E121" s="1250" t="s">
        <v>245</v>
      </c>
      <c r="F121" s="1250"/>
      <c r="G121" s="1250"/>
      <c r="H121" s="1250"/>
      <c r="I121" s="190" t="s">
        <v>177</v>
      </c>
      <c r="J121" s="191" t="s">
        <v>177</v>
      </c>
      <c r="K121" s="140"/>
      <c r="L121" s="140"/>
      <c r="M121" s="140"/>
      <c r="N121" s="140"/>
      <c r="O121" s="140"/>
      <c r="P121" s="140"/>
      <c r="Q121" s="140"/>
      <c r="R121" s="140"/>
      <c r="S121" s="140"/>
      <c r="T121" s="40"/>
      <c r="U121" s="136"/>
      <c r="V121" s="40"/>
      <c r="W121" s="136"/>
      <c r="X121" s="40"/>
      <c r="Y121" s="136"/>
      <c r="Z121" s="143"/>
      <c r="AA121" s="136"/>
      <c r="AB121" s="143"/>
      <c r="AC121" s="136"/>
      <c r="AD121" s="136"/>
      <c r="AE121" s="136"/>
      <c r="AF121" s="143"/>
      <c r="AG121" s="136"/>
      <c r="AH121" s="143"/>
      <c r="AI121" s="136"/>
      <c r="AJ121" s="137"/>
      <c r="AK121" s="134"/>
      <c r="AL121" s="134"/>
      <c r="AM121" s="134"/>
      <c r="AN121" s="134"/>
      <c r="AO121" s="18"/>
    </row>
    <row r="122" spans="1:41" s="11" customFormat="1">
      <c r="A122" s="193"/>
      <c r="B122" s="194"/>
      <c r="C122" s="194"/>
      <c r="D122" s="194"/>
      <c r="E122" s="1250" t="s">
        <v>246</v>
      </c>
      <c r="F122" s="1250"/>
      <c r="G122" s="1250"/>
      <c r="H122" s="1250"/>
      <c r="I122" s="190" t="s">
        <v>177</v>
      </c>
      <c r="J122" s="191" t="s">
        <v>177</v>
      </c>
      <c r="K122" s="140"/>
      <c r="L122" s="140"/>
      <c r="M122" s="140"/>
      <c r="N122" s="140"/>
      <c r="O122" s="140"/>
      <c r="P122" s="140"/>
      <c r="Q122" s="140"/>
      <c r="R122" s="140"/>
      <c r="S122" s="140"/>
      <c r="T122" s="40"/>
      <c r="U122" s="136"/>
      <c r="V122" s="40"/>
      <c r="W122" s="136"/>
      <c r="X122" s="40"/>
      <c r="Y122" s="136"/>
      <c r="Z122" s="143"/>
      <c r="AA122" s="136"/>
      <c r="AB122" s="143"/>
      <c r="AC122" s="136"/>
      <c r="AD122" s="136"/>
      <c r="AE122" s="136"/>
      <c r="AF122" s="143"/>
      <c r="AG122" s="136"/>
      <c r="AH122" s="143"/>
      <c r="AI122" s="136"/>
      <c r="AJ122" s="137"/>
      <c r="AK122" s="134"/>
      <c r="AL122" s="134"/>
      <c r="AM122" s="134"/>
      <c r="AN122" s="134"/>
      <c r="AO122" s="18"/>
    </row>
    <row r="123" spans="1:41" s="11" customFormat="1">
      <c r="A123" s="193"/>
      <c r="B123" s="194"/>
      <c r="C123" s="194"/>
      <c r="D123" s="194"/>
      <c r="E123" s="1250" t="s">
        <v>247</v>
      </c>
      <c r="F123" s="1250"/>
      <c r="G123" s="1250"/>
      <c r="H123" s="1250"/>
      <c r="I123" s="190" t="s">
        <v>177</v>
      </c>
      <c r="J123" s="191" t="s">
        <v>177</v>
      </c>
      <c r="K123" s="140"/>
      <c r="L123" s="140"/>
      <c r="M123" s="140"/>
      <c r="N123" s="140"/>
      <c r="O123" s="140"/>
      <c r="P123" s="140"/>
      <c r="Q123" s="140"/>
      <c r="R123" s="140"/>
      <c r="S123" s="140"/>
      <c r="T123" s="40"/>
      <c r="U123" s="136"/>
      <c r="V123" s="40"/>
      <c r="W123" s="136"/>
      <c r="X123" s="40"/>
      <c r="Y123" s="136"/>
      <c r="Z123" s="143"/>
      <c r="AA123" s="136"/>
      <c r="AB123" s="143"/>
      <c r="AC123" s="136"/>
      <c r="AD123" s="136"/>
      <c r="AE123" s="136"/>
      <c r="AF123" s="143"/>
      <c r="AG123" s="136"/>
      <c r="AH123" s="143"/>
      <c r="AI123" s="136"/>
      <c r="AJ123" s="137"/>
      <c r="AK123" s="134"/>
      <c r="AL123" s="134"/>
      <c r="AM123" s="134"/>
      <c r="AN123" s="134"/>
      <c r="AO123" s="18"/>
    </row>
    <row r="124" spans="1:41" s="11" customFormat="1">
      <c r="A124" s="193"/>
      <c r="B124" s="194"/>
      <c r="C124" s="194"/>
      <c r="D124" s="194"/>
      <c r="E124" s="1250" t="s">
        <v>248</v>
      </c>
      <c r="F124" s="1250"/>
      <c r="G124" s="1250"/>
      <c r="H124" s="1250"/>
      <c r="I124" s="190" t="s">
        <v>177</v>
      </c>
      <c r="J124" s="191" t="s">
        <v>177</v>
      </c>
      <c r="K124" s="140"/>
      <c r="L124" s="140"/>
      <c r="M124" s="140"/>
      <c r="N124" s="140"/>
      <c r="O124" s="140"/>
      <c r="P124" s="140"/>
      <c r="Q124" s="140"/>
      <c r="R124" s="140"/>
      <c r="S124" s="140"/>
      <c r="T124" s="40"/>
      <c r="U124" s="136"/>
      <c r="V124" s="40"/>
      <c r="W124" s="136"/>
      <c r="X124" s="40"/>
      <c r="Y124" s="136"/>
      <c r="Z124" s="143"/>
      <c r="AA124" s="136"/>
      <c r="AB124" s="143"/>
      <c r="AC124" s="136"/>
      <c r="AD124" s="136"/>
      <c r="AE124" s="136"/>
      <c r="AF124" s="143"/>
      <c r="AG124" s="136"/>
      <c r="AH124" s="143"/>
      <c r="AI124" s="136"/>
      <c r="AJ124" s="137"/>
      <c r="AK124" s="134"/>
      <c r="AL124" s="134"/>
      <c r="AM124" s="134"/>
      <c r="AN124" s="134"/>
      <c r="AO124" s="18"/>
    </row>
    <row r="125" spans="1:41" s="11" customFormat="1">
      <c r="A125" s="193"/>
      <c r="B125" s="194"/>
      <c r="C125" s="194"/>
      <c r="D125" s="194"/>
      <c r="E125" s="1250" t="s">
        <v>249</v>
      </c>
      <c r="F125" s="1250"/>
      <c r="G125" s="1250"/>
      <c r="H125" s="1250"/>
      <c r="I125" s="190" t="s">
        <v>177</v>
      </c>
      <c r="J125" s="191" t="s">
        <v>177</v>
      </c>
      <c r="K125" s="140"/>
      <c r="L125" s="140"/>
      <c r="M125" s="140"/>
      <c r="N125" s="140"/>
      <c r="O125" s="140"/>
      <c r="P125" s="140"/>
      <c r="Q125" s="140"/>
      <c r="R125" s="140"/>
      <c r="S125" s="140"/>
      <c r="T125" s="40"/>
      <c r="U125" s="136"/>
      <c r="V125" s="40"/>
      <c r="W125" s="136"/>
      <c r="X125" s="40"/>
      <c r="Y125" s="136"/>
      <c r="Z125" s="143"/>
      <c r="AA125" s="136"/>
      <c r="AB125" s="143"/>
      <c r="AC125" s="136"/>
      <c r="AD125" s="136"/>
      <c r="AE125" s="136"/>
      <c r="AF125" s="143"/>
      <c r="AG125" s="136"/>
      <c r="AH125" s="143"/>
      <c r="AI125" s="136"/>
      <c r="AJ125" s="137"/>
      <c r="AK125" s="134"/>
      <c r="AL125" s="134"/>
      <c r="AM125" s="134"/>
      <c r="AN125" s="134"/>
      <c r="AO125" s="18"/>
    </row>
    <row r="126" spans="1:41" s="11" customFormat="1">
      <c r="A126" s="193"/>
      <c r="B126" s="194"/>
      <c r="C126" s="194"/>
      <c r="D126" s="194"/>
      <c r="E126" s="1250" t="s">
        <v>250</v>
      </c>
      <c r="F126" s="1250"/>
      <c r="G126" s="1250"/>
      <c r="H126" s="1250"/>
      <c r="I126" s="190" t="s">
        <v>177</v>
      </c>
      <c r="J126" s="191" t="s">
        <v>177</v>
      </c>
      <c r="K126" s="140"/>
      <c r="L126" s="140"/>
      <c r="M126" s="140"/>
      <c r="N126" s="140"/>
      <c r="O126" s="140"/>
      <c r="P126" s="140"/>
      <c r="Q126" s="140"/>
      <c r="R126" s="140"/>
      <c r="S126" s="140"/>
      <c r="T126" s="40"/>
      <c r="U126" s="136"/>
      <c r="V126" s="40"/>
      <c r="W126" s="136"/>
      <c r="X126" s="40"/>
      <c r="Y126" s="136"/>
      <c r="Z126" s="143"/>
      <c r="AA126" s="136"/>
      <c r="AB126" s="143"/>
      <c r="AC126" s="136"/>
      <c r="AD126" s="136"/>
      <c r="AE126" s="136"/>
      <c r="AF126" s="143"/>
      <c r="AG126" s="136"/>
      <c r="AH126" s="143"/>
      <c r="AI126" s="136"/>
      <c r="AJ126" s="137"/>
      <c r="AK126" s="134"/>
      <c r="AL126" s="134"/>
      <c r="AM126" s="134"/>
      <c r="AN126" s="134"/>
      <c r="AO126" s="18"/>
    </row>
    <row r="127" spans="1:41" s="11" customFormat="1" ht="43.5" customHeight="1">
      <c r="A127" s="193"/>
      <c r="B127" s="194"/>
      <c r="C127" s="194"/>
      <c r="D127" s="194"/>
      <c r="E127" s="1249" t="s">
        <v>251</v>
      </c>
      <c r="F127" s="1249"/>
      <c r="G127" s="1249"/>
      <c r="H127" s="1249"/>
      <c r="I127" s="190" t="s">
        <v>177</v>
      </c>
      <c r="J127" s="191" t="s">
        <v>177</v>
      </c>
      <c r="K127" s="140"/>
      <c r="L127" s="140"/>
      <c r="M127" s="140"/>
      <c r="N127" s="140"/>
      <c r="O127" s="140"/>
      <c r="P127" s="140"/>
      <c r="Q127" s="140"/>
      <c r="R127" s="140"/>
      <c r="S127" s="140"/>
      <c r="T127" s="40"/>
      <c r="U127" s="136"/>
      <c r="V127" s="40"/>
      <c r="W127" s="136"/>
      <c r="X127" s="40"/>
      <c r="Y127" s="136"/>
      <c r="Z127" s="143"/>
      <c r="AA127" s="136"/>
      <c r="AB127" s="143"/>
      <c r="AC127" s="136"/>
      <c r="AD127" s="136"/>
      <c r="AE127" s="136"/>
      <c r="AF127" s="143"/>
      <c r="AG127" s="136"/>
      <c r="AH127" s="143"/>
      <c r="AI127" s="136"/>
      <c r="AJ127" s="137"/>
      <c r="AK127" s="134"/>
      <c r="AL127" s="134"/>
      <c r="AM127" s="134"/>
      <c r="AN127" s="134"/>
      <c r="AO127" s="18"/>
    </row>
    <row r="128" spans="1:41" s="11" customFormat="1" ht="45" customHeight="1">
      <c r="A128" s="193"/>
      <c r="B128" s="194"/>
      <c r="C128" s="194"/>
      <c r="D128" s="194"/>
      <c r="E128" s="1249" t="s">
        <v>252</v>
      </c>
      <c r="F128" s="1249"/>
      <c r="G128" s="1249"/>
      <c r="H128" s="1249"/>
      <c r="I128" s="190" t="s">
        <v>177</v>
      </c>
      <c r="J128" s="191" t="s">
        <v>177</v>
      </c>
      <c r="K128" s="140"/>
      <c r="L128" s="140"/>
      <c r="M128" s="140"/>
      <c r="N128" s="140"/>
      <c r="O128" s="140"/>
      <c r="P128" s="140"/>
      <c r="Q128" s="140"/>
      <c r="R128" s="140"/>
      <c r="S128" s="140"/>
      <c r="T128" s="40"/>
      <c r="U128" s="136"/>
      <c r="V128" s="40"/>
      <c r="W128" s="136"/>
      <c r="X128" s="40"/>
      <c r="Y128" s="136"/>
      <c r="Z128" s="143"/>
      <c r="AA128" s="136"/>
      <c r="AB128" s="143"/>
      <c r="AC128" s="136"/>
      <c r="AD128" s="136"/>
      <c r="AE128" s="136"/>
      <c r="AF128" s="143"/>
      <c r="AG128" s="136"/>
      <c r="AH128" s="143"/>
      <c r="AI128" s="136"/>
      <c r="AJ128" s="137"/>
      <c r="AK128" s="134"/>
      <c r="AL128" s="134"/>
      <c r="AM128" s="134"/>
      <c r="AN128" s="134"/>
      <c r="AO128" s="18"/>
    </row>
    <row r="129" spans="1:41" s="11" customFormat="1" ht="24.75" customHeight="1">
      <c r="A129" s="193"/>
      <c r="B129" s="194"/>
      <c r="C129" s="194"/>
      <c r="D129" s="194"/>
      <c r="E129" s="1249" t="s">
        <v>253</v>
      </c>
      <c r="F129" s="1249"/>
      <c r="G129" s="1249"/>
      <c r="H129" s="1249"/>
      <c r="I129" s="190" t="s">
        <v>177</v>
      </c>
      <c r="J129" s="191" t="s">
        <v>177</v>
      </c>
      <c r="K129" s="140"/>
      <c r="L129" s="140"/>
      <c r="M129" s="140"/>
      <c r="N129" s="140"/>
      <c r="O129" s="140"/>
      <c r="P129" s="140"/>
      <c r="Q129" s="140"/>
      <c r="R129" s="140"/>
      <c r="S129" s="140"/>
      <c r="T129" s="40"/>
      <c r="U129" s="136"/>
      <c r="V129" s="40"/>
      <c r="W129" s="136"/>
      <c r="X129" s="40"/>
      <c r="Y129" s="136"/>
      <c r="Z129" s="143"/>
      <c r="AA129" s="136"/>
      <c r="AB129" s="143"/>
      <c r="AC129" s="136"/>
      <c r="AD129" s="136"/>
      <c r="AE129" s="136"/>
      <c r="AF129" s="143"/>
      <c r="AG129" s="136"/>
      <c r="AH129" s="143"/>
      <c r="AI129" s="136"/>
      <c r="AJ129" s="137"/>
      <c r="AK129" s="134"/>
      <c r="AL129" s="134"/>
      <c r="AM129" s="134"/>
      <c r="AN129" s="134"/>
      <c r="AO129" s="18"/>
    </row>
    <row r="130" spans="1:41" s="11" customFormat="1" ht="45" customHeight="1">
      <c r="A130" s="193"/>
      <c r="B130" s="194"/>
      <c r="C130" s="194"/>
      <c r="D130" s="194"/>
      <c r="E130" s="1249" t="s">
        <v>254</v>
      </c>
      <c r="F130" s="1249"/>
      <c r="G130" s="1249"/>
      <c r="H130" s="1249"/>
      <c r="I130" s="190" t="s">
        <v>177</v>
      </c>
      <c r="J130" s="191" t="s">
        <v>177</v>
      </c>
      <c r="K130" s="140"/>
      <c r="L130" s="140"/>
      <c r="M130" s="140"/>
      <c r="N130" s="140"/>
      <c r="O130" s="140"/>
      <c r="P130" s="140"/>
      <c r="Q130" s="140"/>
      <c r="R130" s="140"/>
      <c r="S130" s="140"/>
      <c r="T130" s="40"/>
      <c r="U130" s="136"/>
      <c r="V130" s="40"/>
      <c r="W130" s="136"/>
      <c r="X130" s="40"/>
      <c r="Y130" s="136"/>
      <c r="Z130" s="143"/>
      <c r="AA130" s="136"/>
      <c r="AB130" s="143"/>
      <c r="AC130" s="136"/>
      <c r="AD130" s="136"/>
      <c r="AE130" s="136"/>
      <c r="AF130" s="143"/>
      <c r="AG130" s="136"/>
      <c r="AH130" s="143"/>
      <c r="AI130" s="136"/>
      <c r="AJ130" s="137"/>
      <c r="AK130" s="134"/>
      <c r="AL130" s="134"/>
      <c r="AM130" s="134"/>
      <c r="AN130" s="134"/>
      <c r="AO130" s="18"/>
    </row>
    <row r="131" spans="1:41" s="11" customFormat="1" ht="25.5" customHeight="1">
      <c r="A131" s="193"/>
      <c r="B131" s="194"/>
      <c r="C131" s="194"/>
      <c r="D131" s="194"/>
      <c r="E131" s="1249" t="s">
        <v>255</v>
      </c>
      <c r="F131" s="1249"/>
      <c r="G131" s="1249"/>
      <c r="H131" s="1249"/>
      <c r="I131" s="190" t="s">
        <v>177</v>
      </c>
      <c r="J131" s="191" t="s">
        <v>177</v>
      </c>
      <c r="K131" s="140"/>
      <c r="L131" s="140"/>
      <c r="M131" s="140"/>
      <c r="N131" s="140"/>
      <c r="O131" s="140"/>
      <c r="P131" s="140"/>
      <c r="Q131" s="140"/>
      <c r="R131" s="140"/>
      <c r="S131" s="140"/>
      <c r="T131" s="40"/>
      <c r="U131" s="136"/>
      <c r="V131" s="40"/>
      <c r="W131" s="136"/>
      <c r="X131" s="40"/>
      <c r="Y131" s="136"/>
      <c r="Z131" s="143"/>
      <c r="AA131" s="136"/>
      <c r="AB131" s="143"/>
      <c r="AC131" s="136"/>
      <c r="AD131" s="136"/>
      <c r="AE131" s="136"/>
      <c r="AF131" s="143"/>
      <c r="AG131" s="136"/>
      <c r="AH131" s="143"/>
      <c r="AI131" s="136"/>
      <c r="AJ131" s="137"/>
      <c r="AK131" s="134"/>
      <c r="AL131" s="134"/>
      <c r="AM131" s="134"/>
      <c r="AN131" s="134"/>
      <c r="AO131" s="18"/>
    </row>
    <row r="132" spans="1:41" s="11" customFormat="1" ht="42.75" customHeight="1">
      <c r="A132" s="193"/>
      <c r="B132" s="194"/>
      <c r="C132" s="194"/>
      <c r="D132" s="194"/>
      <c r="E132" s="1249" t="s">
        <v>256</v>
      </c>
      <c r="F132" s="1249"/>
      <c r="G132" s="1249"/>
      <c r="H132" s="1249"/>
      <c r="I132" s="190" t="s">
        <v>177</v>
      </c>
      <c r="J132" s="191" t="s">
        <v>177</v>
      </c>
      <c r="K132" s="140"/>
      <c r="L132" s="140"/>
      <c r="M132" s="140"/>
      <c r="N132" s="140"/>
      <c r="O132" s="140"/>
      <c r="P132" s="140"/>
      <c r="Q132" s="140"/>
      <c r="R132" s="140"/>
      <c r="S132" s="140"/>
      <c r="T132" s="40"/>
      <c r="U132" s="136"/>
      <c r="V132" s="40"/>
      <c r="W132" s="136"/>
      <c r="X132" s="40"/>
      <c r="Y132" s="136"/>
      <c r="Z132" s="143"/>
      <c r="AA132" s="136"/>
      <c r="AB132" s="143"/>
      <c r="AC132" s="136"/>
      <c r="AD132" s="136"/>
      <c r="AE132" s="136"/>
      <c r="AF132" s="143"/>
      <c r="AG132" s="136"/>
      <c r="AH132" s="143"/>
      <c r="AI132" s="136"/>
      <c r="AJ132" s="137"/>
      <c r="AK132" s="134"/>
      <c r="AL132" s="134"/>
      <c r="AM132" s="134"/>
      <c r="AN132" s="134"/>
      <c r="AO132" s="18"/>
    </row>
    <row r="133" spans="1:41" s="11" customFormat="1">
      <c r="A133" s="193"/>
      <c r="B133" s="194"/>
      <c r="C133" s="194"/>
      <c r="D133" s="194"/>
      <c r="E133" s="1249" t="s">
        <v>257</v>
      </c>
      <c r="F133" s="1249"/>
      <c r="G133" s="1249"/>
      <c r="H133" s="1249"/>
      <c r="I133" s="190" t="s">
        <v>177</v>
      </c>
      <c r="J133" s="191" t="s">
        <v>177</v>
      </c>
      <c r="K133" s="140"/>
      <c r="L133" s="140"/>
      <c r="M133" s="140"/>
      <c r="N133" s="140"/>
      <c r="O133" s="140"/>
      <c r="P133" s="140"/>
      <c r="Q133" s="140"/>
      <c r="R133" s="140"/>
      <c r="S133" s="140"/>
      <c r="T133" s="40"/>
      <c r="U133" s="136"/>
      <c r="V133" s="40"/>
      <c r="W133" s="136"/>
      <c r="X133" s="40"/>
      <c r="Y133" s="136"/>
      <c r="Z133" s="143"/>
      <c r="AA133" s="136"/>
      <c r="AB133" s="143"/>
      <c r="AC133" s="136"/>
      <c r="AD133" s="136"/>
      <c r="AE133" s="136"/>
      <c r="AF133" s="143"/>
      <c r="AG133" s="136"/>
      <c r="AH133" s="143"/>
      <c r="AI133" s="136"/>
      <c r="AJ133" s="137"/>
      <c r="AK133" s="134"/>
      <c r="AL133" s="134"/>
      <c r="AM133" s="134"/>
      <c r="AN133" s="134"/>
      <c r="AO133" s="18"/>
    </row>
    <row r="134" spans="1:41" s="11" customFormat="1" ht="63" customHeight="1">
      <c r="A134" s="193"/>
      <c r="B134" s="194"/>
      <c r="C134" s="194"/>
      <c r="D134" s="194"/>
      <c r="E134" s="1249" t="s">
        <v>258</v>
      </c>
      <c r="F134" s="1249"/>
      <c r="G134" s="1249"/>
      <c r="H134" s="1249"/>
      <c r="I134" s="190" t="s">
        <v>177</v>
      </c>
      <c r="J134" s="191" t="s">
        <v>177</v>
      </c>
      <c r="K134" s="140"/>
      <c r="L134" s="140"/>
      <c r="M134" s="140"/>
      <c r="N134" s="140"/>
      <c r="O134" s="140"/>
      <c r="P134" s="140"/>
      <c r="Q134" s="140"/>
      <c r="R134" s="140"/>
      <c r="S134" s="140"/>
      <c r="T134" s="40"/>
      <c r="U134" s="136"/>
      <c r="V134" s="40"/>
      <c r="W134" s="136"/>
      <c r="X134" s="40"/>
      <c r="Y134" s="136"/>
      <c r="Z134" s="143"/>
      <c r="AA134" s="136"/>
      <c r="AB134" s="143"/>
      <c r="AC134" s="136"/>
      <c r="AD134" s="136"/>
      <c r="AE134" s="136"/>
      <c r="AF134" s="143"/>
      <c r="AG134" s="136"/>
      <c r="AH134" s="143"/>
      <c r="AI134" s="136"/>
      <c r="AJ134" s="137"/>
      <c r="AK134" s="134"/>
      <c r="AL134" s="134"/>
      <c r="AM134" s="134"/>
      <c r="AN134" s="134"/>
      <c r="AO134" s="18"/>
    </row>
    <row r="135" spans="1:41" s="11" customFormat="1" ht="24" customHeight="1">
      <c r="A135" s="193"/>
      <c r="B135" s="194"/>
      <c r="C135" s="194"/>
      <c r="D135" s="194"/>
      <c r="E135" s="1249" t="s">
        <v>259</v>
      </c>
      <c r="F135" s="1249"/>
      <c r="G135" s="1249"/>
      <c r="H135" s="1249"/>
      <c r="I135" s="190" t="s">
        <v>177</v>
      </c>
      <c r="J135" s="191" t="s">
        <v>177</v>
      </c>
      <c r="K135" s="140"/>
      <c r="L135" s="140"/>
      <c r="M135" s="140"/>
      <c r="N135" s="140"/>
      <c r="O135" s="140"/>
      <c r="P135" s="140"/>
      <c r="Q135" s="140"/>
      <c r="R135" s="140"/>
      <c r="S135" s="140"/>
      <c r="T135" s="40"/>
      <c r="U135" s="136"/>
      <c r="V135" s="40"/>
      <c r="W135" s="136"/>
      <c r="X135" s="40"/>
      <c r="Y135" s="136"/>
      <c r="Z135" s="143"/>
      <c r="AA135" s="136"/>
      <c r="AB135" s="143"/>
      <c r="AC135" s="136"/>
      <c r="AD135" s="136"/>
      <c r="AE135" s="136"/>
      <c r="AF135" s="143"/>
      <c r="AG135" s="136"/>
      <c r="AH135" s="143"/>
      <c r="AI135" s="136"/>
      <c r="AJ135" s="137"/>
      <c r="AK135" s="134"/>
      <c r="AL135" s="134"/>
      <c r="AM135" s="134"/>
      <c r="AN135" s="134"/>
      <c r="AO135" s="18"/>
    </row>
    <row r="136" spans="1:41" s="11" customFormat="1">
      <c r="A136" s="193"/>
      <c r="B136" s="194"/>
      <c r="C136" s="194"/>
      <c r="D136" s="194"/>
      <c r="E136" s="1249" t="s">
        <v>260</v>
      </c>
      <c r="F136" s="1249"/>
      <c r="G136" s="1249"/>
      <c r="H136" s="1249"/>
      <c r="I136" s="190" t="s">
        <v>177</v>
      </c>
      <c r="J136" s="191" t="s">
        <v>177</v>
      </c>
      <c r="K136" s="140"/>
      <c r="L136" s="140"/>
      <c r="M136" s="140"/>
      <c r="N136" s="140"/>
      <c r="O136" s="140"/>
      <c r="P136" s="140"/>
      <c r="Q136" s="140"/>
      <c r="R136" s="140"/>
      <c r="S136" s="140"/>
      <c r="T136" s="40"/>
      <c r="U136" s="136"/>
      <c r="V136" s="40"/>
      <c r="W136" s="136"/>
      <c r="X136" s="40"/>
      <c r="Y136" s="136"/>
      <c r="Z136" s="143"/>
      <c r="AA136" s="136"/>
      <c r="AB136" s="143"/>
      <c r="AC136" s="136"/>
      <c r="AD136" s="136"/>
      <c r="AE136" s="136"/>
      <c r="AF136" s="143"/>
      <c r="AG136" s="136"/>
      <c r="AH136" s="143"/>
      <c r="AI136" s="136"/>
      <c r="AJ136" s="137"/>
      <c r="AK136" s="134"/>
      <c r="AL136" s="134"/>
      <c r="AM136" s="134"/>
      <c r="AN136" s="134"/>
      <c r="AO136" s="18"/>
    </row>
    <row r="137" spans="1:41" s="11" customFormat="1">
      <c r="A137" s="193"/>
      <c r="B137" s="194"/>
      <c r="C137" s="194"/>
      <c r="D137" s="194"/>
      <c r="E137" s="1249" t="s">
        <v>261</v>
      </c>
      <c r="F137" s="1249"/>
      <c r="G137" s="1249"/>
      <c r="H137" s="1249"/>
      <c r="I137" s="190" t="s">
        <v>177</v>
      </c>
      <c r="J137" s="191" t="s">
        <v>177</v>
      </c>
      <c r="K137" s="140"/>
      <c r="L137" s="140"/>
      <c r="M137" s="140"/>
      <c r="N137" s="140"/>
      <c r="O137" s="140"/>
      <c r="P137" s="140"/>
      <c r="Q137" s="140"/>
      <c r="R137" s="140"/>
      <c r="S137" s="140"/>
      <c r="T137" s="40"/>
      <c r="U137" s="136"/>
      <c r="V137" s="40"/>
      <c r="W137" s="136"/>
      <c r="X137" s="40"/>
      <c r="Y137" s="136"/>
      <c r="Z137" s="143"/>
      <c r="AA137" s="136"/>
      <c r="AB137" s="143"/>
      <c r="AC137" s="136"/>
      <c r="AD137" s="136"/>
      <c r="AE137" s="136"/>
      <c r="AF137" s="143"/>
      <c r="AG137" s="136"/>
      <c r="AH137" s="143"/>
      <c r="AI137" s="136"/>
      <c r="AJ137" s="137"/>
      <c r="AK137" s="134"/>
      <c r="AL137" s="134"/>
      <c r="AM137" s="134"/>
      <c r="AN137" s="134"/>
      <c r="AO137" s="18"/>
    </row>
    <row r="138" spans="1:41" s="11" customFormat="1">
      <c r="A138" s="193"/>
      <c r="B138" s="194"/>
      <c r="C138" s="194"/>
      <c r="D138" s="194"/>
      <c r="E138" s="1250" t="s">
        <v>262</v>
      </c>
      <c r="F138" s="1250"/>
      <c r="G138" s="1250"/>
      <c r="H138" s="1250"/>
      <c r="I138" s="190" t="s">
        <v>177</v>
      </c>
      <c r="J138" s="191" t="s">
        <v>177</v>
      </c>
      <c r="K138" s="140"/>
      <c r="L138" s="140"/>
      <c r="M138" s="140"/>
      <c r="N138" s="140"/>
      <c r="O138" s="140"/>
      <c r="P138" s="140"/>
      <c r="Q138" s="140"/>
      <c r="R138" s="140"/>
      <c r="S138" s="140"/>
      <c r="T138" s="40"/>
      <c r="U138" s="136"/>
      <c r="V138" s="40"/>
      <c r="W138" s="136"/>
      <c r="X138" s="40"/>
      <c r="Y138" s="136"/>
      <c r="Z138" s="143"/>
      <c r="AA138" s="136"/>
      <c r="AB138" s="143"/>
      <c r="AC138" s="136"/>
      <c r="AD138" s="136"/>
      <c r="AE138" s="136"/>
      <c r="AF138" s="143"/>
      <c r="AG138" s="136"/>
      <c r="AH138" s="143"/>
      <c r="AI138" s="136"/>
      <c r="AJ138" s="137"/>
      <c r="AK138" s="134"/>
      <c r="AL138" s="134"/>
      <c r="AM138" s="134"/>
      <c r="AN138" s="134"/>
      <c r="AO138" s="18"/>
    </row>
    <row r="139" spans="1:41" s="11" customFormat="1">
      <c r="A139" s="193"/>
      <c r="B139" s="194"/>
      <c r="C139" s="194"/>
      <c r="D139" s="194"/>
      <c r="E139" s="1250" t="s">
        <v>263</v>
      </c>
      <c r="F139" s="1250"/>
      <c r="G139" s="1250"/>
      <c r="H139" s="1250"/>
      <c r="I139" s="190" t="s">
        <v>177</v>
      </c>
      <c r="J139" s="191" t="s">
        <v>177</v>
      </c>
      <c r="K139" s="140"/>
      <c r="L139" s="140"/>
      <c r="M139" s="140"/>
      <c r="N139" s="140"/>
      <c r="O139" s="140"/>
      <c r="P139" s="140"/>
      <c r="Q139" s="140"/>
      <c r="R139" s="140"/>
      <c r="S139" s="140"/>
      <c r="T139" s="40"/>
      <c r="U139" s="136"/>
      <c r="V139" s="40"/>
      <c r="W139" s="136"/>
      <c r="X139" s="40"/>
      <c r="Y139" s="136"/>
      <c r="Z139" s="143"/>
      <c r="AA139" s="136"/>
      <c r="AB139" s="143"/>
      <c r="AC139" s="136"/>
      <c r="AD139" s="136"/>
      <c r="AE139" s="136"/>
      <c r="AF139" s="143"/>
      <c r="AG139" s="136"/>
      <c r="AH139" s="143"/>
      <c r="AI139" s="136"/>
      <c r="AJ139" s="137"/>
      <c r="AK139" s="134"/>
      <c r="AL139" s="134"/>
      <c r="AM139" s="134"/>
      <c r="AN139" s="134"/>
      <c r="AO139" s="18"/>
    </row>
    <row r="140" spans="1:41" s="11" customFormat="1">
      <c r="A140" s="193"/>
      <c r="B140" s="194"/>
      <c r="C140" s="194"/>
      <c r="D140" s="194"/>
      <c r="E140" s="1250" t="s">
        <v>264</v>
      </c>
      <c r="F140" s="1250"/>
      <c r="G140" s="1250"/>
      <c r="H140" s="1250"/>
      <c r="I140" s="190" t="s">
        <v>177</v>
      </c>
      <c r="J140" s="191" t="s">
        <v>177</v>
      </c>
      <c r="K140" s="140"/>
      <c r="L140" s="140"/>
      <c r="M140" s="140"/>
      <c r="N140" s="140"/>
      <c r="O140" s="140"/>
      <c r="P140" s="140"/>
      <c r="Q140" s="140"/>
      <c r="R140" s="140"/>
      <c r="S140" s="140"/>
      <c r="T140" s="40"/>
      <c r="U140" s="136"/>
      <c r="V140" s="40"/>
      <c r="W140" s="136"/>
      <c r="X140" s="40"/>
      <c r="Y140" s="136"/>
      <c r="Z140" s="143"/>
      <c r="AA140" s="136"/>
      <c r="AB140" s="143"/>
      <c r="AC140" s="136"/>
      <c r="AD140" s="136"/>
      <c r="AE140" s="136"/>
      <c r="AF140" s="143"/>
      <c r="AG140" s="136"/>
      <c r="AH140" s="143"/>
      <c r="AI140" s="136"/>
      <c r="AJ140" s="137"/>
      <c r="AK140" s="134"/>
      <c r="AL140" s="134"/>
      <c r="AM140" s="134"/>
      <c r="AN140" s="134"/>
      <c r="AO140" s="18"/>
    </row>
    <row r="141" spans="1:41" s="11" customFormat="1">
      <c r="A141" s="193"/>
      <c r="B141" s="194"/>
      <c r="C141" s="194"/>
      <c r="D141" s="194"/>
      <c r="E141" s="1250" t="s">
        <v>265</v>
      </c>
      <c r="F141" s="1250"/>
      <c r="G141" s="1250"/>
      <c r="H141" s="1250"/>
      <c r="I141" s="190" t="s">
        <v>177</v>
      </c>
      <c r="J141" s="191" t="s">
        <v>177</v>
      </c>
      <c r="K141" s="140"/>
      <c r="L141" s="140"/>
      <c r="M141" s="140"/>
      <c r="N141" s="140"/>
      <c r="O141" s="140"/>
      <c r="P141" s="140"/>
      <c r="Q141" s="140"/>
      <c r="R141" s="140"/>
      <c r="S141" s="140"/>
      <c r="T141" s="40"/>
      <c r="U141" s="136"/>
      <c r="V141" s="40"/>
      <c r="W141" s="136"/>
      <c r="X141" s="40"/>
      <c r="Y141" s="136"/>
      <c r="Z141" s="143"/>
      <c r="AA141" s="136"/>
      <c r="AB141" s="143"/>
      <c r="AC141" s="136"/>
      <c r="AD141" s="136"/>
      <c r="AE141" s="136"/>
      <c r="AF141" s="143"/>
      <c r="AG141" s="136"/>
      <c r="AH141" s="143"/>
      <c r="AI141" s="136"/>
      <c r="AJ141" s="137"/>
      <c r="AK141" s="134"/>
      <c r="AL141" s="134"/>
      <c r="AM141" s="134"/>
      <c r="AN141" s="134"/>
      <c r="AO141" s="18"/>
    </row>
    <row r="142" spans="1:41" s="11" customFormat="1">
      <c r="A142" s="193"/>
      <c r="B142" s="194"/>
      <c r="C142" s="194"/>
      <c r="D142" s="194"/>
      <c r="E142" s="1250" t="s">
        <v>266</v>
      </c>
      <c r="F142" s="1250"/>
      <c r="G142" s="1250"/>
      <c r="H142" s="1250"/>
      <c r="I142" s="190" t="s">
        <v>177</v>
      </c>
      <c r="J142" s="191" t="s">
        <v>177</v>
      </c>
      <c r="K142" s="140"/>
      <c r="L142" s="140"/>
      <c r="M142" s="140"/>
      <c r="N142" s="140"/>
      <c r="O142" s="140"/>
      <c r="P142" s="140"/>
      <c r="Q142" s="140"/>
      <c r="R142" s="140"/>
      <c r="S142" s="140"/>
      <c r="T142" s="40"/>
      <c r="U142" s="136"/>
      <c r="V142" s="40"/>
      <c r="W142" s="136"/>
      <c r="X142" s="40"/>
      <c r="Y142" s="136"/>
      <c r="Z142" s="143"/>
      <c r="AA142" s="136"/>
      <c r="AB142" s="143"/>
      <c r="AC142" s="136"/>
      <c r="AD142" s="136"/>
      <c r="AE142" s="136"/>
      <c r="AF142" s="143"/>
      <c r="AG142" s="136"/>
      <c r="AH142" s="143"/>
      <c r="AI142" s="136"/>
      <c r="AJ142" s="137"/>
      <c r="AK142" s="134"/>
      <c r="AL142" s="134"/>
      <c r="AM142" s="134"/>
      <c r="AN142" s="134"/>
      <c r="AO142" s="18"/>
    </row>
    <row r="143" spans="1:41" s="11" customFormat="1">
      <c r="A143" s="193"/>
      <c r="B143" s="194"/>
      <c r="C143" s="194"/>
      <c r="D143" s="194"/>
      <c r="E143" s="1250" t="s">
        <v>267</v>
      </c>
      <c r="F143" s="1250"/>
      <c r="G143" s="1250"/>
      <c r="H143" s="1250"/>
      <c r="I143" s="190" t="s">
        <v>177</v>
      </c>
      <c r="J143" s="191" t="s">
        <v>177</v>
      </c>
      <c r="K143" s="140"/>
      <c r="L143" s="140"/>
      <c r="M143" s="140"/>
      <c r="N143" s="140"/>
      <c r="O143" s="140"/>
      <c r="P143" s="140"/>
      <c r="Q143" s="140"/>
      <c r="R143" s="140"/>
      <c r="S143" s="140"/>
      <c r="T143" s="40"/>
      <c r="U143" s="136"/>
      <c r="V143" s="40"/>
      <c r="W143" s="136"/>
      <c r="X143" s="40"/>
      <c r="Y143" s="136"/>
      <c r="Z143" s="143"/>
      <c r="AA143" s="136"/>
      <c r="AB143" s="143"/>
      <c r="AC143" s="136"/>
      <c r="AD143" s="136"/>
      <c r="AE143" s="136"/>
      <c r="AF143" s="143"/>
      <c r="AG143" s="136"/>
      <c r="AH143" s="143"/>
      <c r="AI143" s="136"/>
      <c r="AJ143" s="137"/>
      <c r="AK143" s="134"/>
      <c r="AL143" s="134"/>
      <c r="AM143" s="134"/>
      <c r="AN143" s="134"/>
      <c r="AO143" s="18"/>
    </row>
    <row r="144" spans="1:41" s="11" customFormat="1">
      <c r="A144" s="193"/>
      <c r="B144" s="194"/>
      <c r="C144" s="194"/>
      <c r="D144" s="194"/>
      <c r="E144" s="1250" t="s">
        <v>268</v>
      </c>
      <c r="F144" s="1250"/>
      <c r="G144" s="1250"/>
      <c r="H144" s="1250"/>
      <c r="I144" s="190" t="s">
        <v>177</v>
      </c>
      <c r="J144" s="191" t="s">
        <v>177</v>
      </c>
      <c r="K144" s="140"/>
      <c r="L144" s="140"/>
      <c r="M144" s="140"/>
      <c r="N144" s="140"/>
      <c r="O144" s="140"/>
      <c r="P144" s="140"/>
      <c r="Q144" s="140"/>
      <c r="R144" s="140"/>
      <c r="S144" s="140"/>
      <c r="T144" s="40"/>
      <c r="U144" s="136"/>
      <c r="V144" s="40"/>
      <c r="W144" s="136"/>
      <c r="X144" s="40"/>
      <c r="Y144" s="136"/>
      <c r="Z144" s="143"/>
      <c r="AA144" s="136"/>
      <c r="AB144" s="143"/>
      <c r="AC144" s="136"/>
      <c r="AD144" s="136"/>
      <c r="AE144" s="136"/>
      <c r="AF144" s="143"/>
      <c r="AG144" s="136"/>
      <c r="AH144" s="143"/>
      <c r="AI144" s="136"/>
      <c r="AJ144" s="137"/>
      <c r="AK144" s="134"/>
      <c r="AL144" s="134"/>
      <c r="AM144" s="134"/>
      <c r="AN144" s="134"/>
      <c r="AO144" s="18"/>
    </row>
    <row r="145" spans="1:41" s="11" customFormat="1">
      <c r="A145" s="193"/>
      <c r="B145" s="194"/>
      <c r="C145" s="194"/>
      <c r="D145" s="194"/>
      <c r="E145" s="1249" t="s">
        <v>269</v>
      </c>
      <c r="F145" s="1249"/>
      <c r="G145" s="1249"/>
      <c r="H145" s="1249"/>
      <c r="I145" s="190" t="s">
        <v>177</v>
      </c>
      <c r="J145" s="191" t="s">
        <v>177</v>
      </c>
      <c r="K145" s="140"/>
      <c r="L145" s="140"/>
      <c r="M145" s="140"/>
      <c r="N145" s="140"/>
      <c r="O145" s="140"/>
      <c r="P145" s="140"/>
      <c r="Q145" s="140"/>
      <c r="R145" s="140"/>
      <c r="S145" s="140"/>
      <c r="T145" s="40"/>
      <c r="U145" s="136"/>
      <c r="V145" s="40"/>
      <c r="W145" s="136"/>
      <c r="X145" s="40"/>
      <c r="Y145" s="136"/>
      <c r="Z145" s="143"/>
      <c r="AA145" s="136"/>
      <c r="AB145" s="143"/>
      <c r="AC145" s="136"/>
      <c r="AD145" s="136"/>
      <c r="AE145" s="136"/>
      <c r="AF145" s="143"/>
      <c r="AG145" s="136"/>
      <c r="AH145" s="143"/>
      <c r="AI145" s="136"/>
      <c r="AJ145" s="137"/>
      <c r="AK145" s="134"/>
      <c r="AL145" s="134"/>
      <c r="AM145" s="134"/>
      <c r="AN145" s="134"/>
      <c r="AO145" s="18"/>
    </row>
    <row r="146" spans="1:41" s="11" customFormat="1" ht="24.75" customHeight="1">
      <c r="A146" s="193"/>
      <c r="B146" s="194"/>
      <c r="C146" s="194"/>
      <c r="D146" s="194"/>
      <c r="E146" s="1250" t="s">
        <v>270</v>
      </c>
      <c r="F146" s="1250"/>
      <c r="G146" s="1250"/>
      <c r="H146" s="1250"/>
      <c r="I146" s="190" t="s">
        <v>177</v>
      </c>
      <c r="J146" s="191" t="s">
        <v>177</v>
      </c>
      <c r="K146" s="140"/>
      <c r="L146" s="140"/>
      <c r="M146" s="140"/>
      <c r="N146" s="140"/>
      <c r="O146" s="140"/>
      <c r="P146" s="140"/>
      <c r="Q146" s="140"/>
      <c r="R146" s="140"/>
      <c r="S146" s="140"/>
      <c r="T146" s="40"/>
      <c r="U146" s="136"/>
      <c r="V146" s="40"/>
      <c r="W146" s="136"/>
      <c r="X146" s="40"/>
      <c r="Y146" s="136"/>
      <c r="Z146" s="143"/>
      <c r="AA146" s="136"/>
      <c r="AB146" s="143"/>
      <c r="AC146" s="136"/>
      <c r="AD146" s="136"/>
      <c r="AE146" s="136"/>
      <c r="AF146" s="143"/>
      <c r="AG146" s="136"/>
      <c r="AH146" s="143"/>
      <c r="AI146" s="136"/>
      <c r="AJ146" s="137"/>
      <c r="AK146" s="134"/>
      <c r="AL146" s="134"/>
      <c r="AM146" s="134"/>
      <c r="AN146" s="134"/>
      <c r="AO146" s="18"/>
    </row>
    <row r="147" spans="1:41" s="11" customFormat="1">
      <c r="A147" s="193"/>
      <c r="B147" s="194"/>
      <c r="C147" s="194"/>
      <c r="D147" s="194"/>
      <c r="E147" s="1249" t="s">
        <v>271</v>
      </c>
      <c r="F147" s="1249"/>
      <c r="G147" s="1249"/>
      <c r="H147" s="1249"/>
      <c r="I147" s="190" t="s">
        <v>177</v>
      </c>
      <c r="J147" s="191" t="s">
        <v>177</v>
      </c>
      <c r="K147" s="140"/>
      <c r="L147" s="140"/>
      <c r="M147" s="140"/>
      <c r="N147" s="140"/>
      <c r="O147" s="140"/>
      <c r="P147" s="140"/>
      <c r="Q147" s="140"/>
      <c r="R147" s="140"/>
      <c r="S147" s="140"/>
      <c r="T147" s="40"/>
      <c r="U147" s="136"/>
      <c r="V147" s="40"/>
      <c r="W147" s="136"/>
      <c r="X147" s="40"/>
      <c r="Y147" s="136"/>
      <c r="Z147" s="143"/>
      <c r="AA147" s="136"/>
      <c r="AB147" s="143"/>
      <c r="AC147" s="136"/>
      <c r="AD147" s="136"/>
      <c r="AE147" s="136"/>
      <c r="AF147" s="143"/>
      <c r="AG147" s="136"/>
      <c r="AH147" s="143"/>
      <c r="AI147" s="136"/>
      <c r="AJ147" s="137"/>
      <c r="AK147" s="134"/>
      <c r="AL147" s="134"/>
      <c r="AM147" s="134"/>
      <c r="AN147" s="134"/>
      <c r="AO147" s="18"/>
    </row>
    <row r="148" spans="1:41" s="11" customFormat="1">
      <c r="A148" s="193"/>
      <c r="B148" s="194"/>
      <c r="C148" s="194"/>
      <c r="D148" s="194"/>
      <c r="E148" s="1249" t="s">
        <v>272</v>
      </c>
      <c r="F148" s="1249"/>
      <c r="G148" s="1249"/>
      <c r="H148" s="1249"/>
      <c r="I148" s="190" t="s">
        <v>177</v>
      </c>
      <c r="J148" s="191" t="s">
        <v>177</v>
      </c>
      <c r="K148" s="140"/>
      <c r="L148" s="140"/>
      <c r="M148" s="140"/>
      <c r="N148" s="140"/>
      <c r="O148" s="140"/>
      <c r="P148" s="140"/>
      <c r="Q148" s="140"/>
      <c r="R148" s="140"/>
      <c r="S148" s="140"/>
      <c r="T148" s="40"/>
      <c r="U148" s="136"/>
      <c r="V148" s="40"/>
      <c r="W148" s="136"/>
      <c r="X148" s="40"/>
      <c r="Y148" s="136"/>
      <c r="Z148" s="143"/>
      <c r="AA148" s="136"/>
      <c r="AB148" s="143"/>
      <c r="AC148" s="136"/>
      <c r="AD148" s="136"/>
      <c r="AE148" s="136"/>
      <c r="AF148" s="143"/>
      <c r="AG148" s="136"/>
      <c r="AH148" s="143"/>
      <c r="AI148" s="136"/>
      <c r="AJ148" s="137"/>
      <c r="AK148" s="134"/>
      <c r="AL148" s="134"/>
      <c r="AM148" s="134"/>
      <c r="AN148" s="134"/>
      <c r="AO148" s="18"/>
    </row>
    <row r="149" spans="1:41" s="11" customFormat="1">
      <c r="A149" s="193"/>
      <c r="B149" s="194"/>
      <c r="C149" s="194"/>
      <c r="D149" s="194"/>
      <c r="E149" s="1250" t="s">
        <v>273</v>
      </c>
      <c r="F149" s="1250"/>
      <c r="G149" s="1250"/>
      <c r="H149" s="1250"/>
      <c r="I149" s="190" t="s">
        <v>177</v>
      </c>
      <c r="J149" s="191" t="s">
        <v>177</v>
      </c>
      <c r="K149" s="140"/>
      <c r="L149" s="140"/>
      <c r="M149" s="140"/>
      <c r="N149" s="140"/>
      <c r="O149" s="140"/>
      <c r="P149" s="140"/>
      <c r="Q149" s="140"/>
      <c r="R149" s="140"/>
      <c r="S149" s="140"/>
      <c r="T149" s="40"/>
      <c r="U149" s="136"/>
      <c r="V149" s="40"/>
      <c r="W149" s="136"/>
      <c r="X149" s="40"/>
      <c r="Y149" s="136"/>
      <c r="Z149" s="143"/>
      <c r="AA149" s="136"/>
      <c r="AB149" s="143"/>
      <c r="AC149" s="136"/>
      <c r="AD149" s="136"/>
      <c r="AE149" s="136"/>
      <c r="AF149" s="143"/>
      <c r="AG149" s="136"/>
      <c r="AH149" s="143"/>
      <c r="AI149" s="136"/>
      <c r="AJ149" s="137"/>
      <c r="AK149" s="134"/>
      <c r="AL149" s="134"/>
      <c r="AM149" s="134"/>
      <c r="AN149" s="134"/>
      <c r="AO149" s="18"/>
    </row>
    <row r="150" spans="1:41" s="11" customFormat="1" ht="43.5" customHeight="1">
      <c r="A150" s="193"/>
      <c r="B150" s="194"/>
      <c r="C150" s="194"/>
      <c r="D150" s="194"/>
      <c r="E150" s="1249" t="s">
        <v>274</v>
      </c>
      <c r="F150" s="1249"/>
      <c r="G150" s="1249"/>
      <c r="H150" s="1249"/>
      <c r="I150" s="190" t="s">
        <v>177</v>
      </c>
      <c r="J150" s="191" t="s">
        <v>177</v>
      </c>
      <c r="K150" s="140"/>
      <c r="L150" s="140"/>
      <c r="M150" s="140"/>
      <c r="N150" s="140"/>
      <c r="O150" s="140"/>
      <c r="P150" s="140"/>
      <c r="Q150" s="140"/>
      <c r="R150" s="140"/>
      <c r="S150" s="140"/>
      <c r="T150" s="40"/>
      <c r="U150" s="136"/>
      <c r="V150" s="40"/>
      <c r="W150" s="136"/>
      <c r="X150" s="40"/>
      <c r="Y150" s="136"/>
      <c r="Z150" s="143"/>
      <c r="AA150" s="136"/>
      <c r="AB150" s="143"/>
      <c r="AC150" s="136"/>
      <c r="AD150" s="136"/>
      <c r="AE150" s="136"/>
      <c r="AF150" s="143"/>
      <c r="AG150" s="136"/>
      <c r="AH150" s="143"/>
      <c r="AI150" s="136"/>
      <c r="AJ150" s="137"/>
      <c r="AK150" s="134"/>
      <c r="AL150" s="134"/>
      <c r="AM150" s="134"/>
      <c r="AN150" s="134"/>
      <c r="AO150" s="18"/>
    </row>
    <row r="151" spans="1:41" s="11" customFormat="1" ht="24.75" customHeight="1">
      <c r="A151" s="193"/>
      <c r="B151" s="194"/>
      <c r="C151" s="194"/>
      <c r="D151" s="194"/>
      <c r="E151" s="1249" t="s">
        <v>275</v>
      </c>
      <c r="F151" s="1249"/>
      <c r="G151" s="1249"/>
      <c r="H151" s="1249"/>
      <c r="I151" s="190" t="s">
        <v>177</v>
      </c>
      <c r="J151" s="191" t="s">
        <v>177</v>
      </c>
      <c r="K151" s="140"/>
      <c r="L151" s="140"/>
      <c r="M151" s="140"/>
      <c r="N151" s="140"/>
      <c r="O151" s="140"/>
      <c r="P151" s="140"/>
      <c r="Q151" s="140"/>
      <c r="R151" s="140"/>
      <c r="S151" s="140"/>
      <c r="T151" s="40"/>
      <c r="U151" s="136"/>
      <c r="V151" s="40"/>
      <c r="W151" s="136"/>
      <c r="X151" s="40"/>
      <c r="Y151" s="136"/>
      <c r="Z151" s="143"/>
      <c r="AA151" s="136"/>
      <c r="AB151" s="143"/>
      <c r="AC151" s="136"/>
      <c r="AD151" s="136"/>
      <c r="AE151" s="136"/>
      <c r="AF151" s="143"/>
      <c r="AG151" s="136"/>
      <c r="AH151" s="143"/>
      <c r="AI151" s="136"/>
      <c r="AJ151" s="137"/>
      <c r="AK151" s="134"/>
      <c r="AL151" s="134"/>
      <c r="AM151" s="134"/>
      <c r="AN151" s="134"/>
      <c r="AO151" s="18"/>
    </row>
    <row r="152" spans="1:41" s="11" customFormat="1">
      <c r="A152" s="193"/>
      <c r="B152" s="194"/>
      <c r="C152" s="194"/>
      <c r="D152" s="194"/>
      <c r="E152" s="1249" t="s">
        <v>276</v>
      </c>
      <c r="F152" s="1249"/>
      <c r="G152" s="1249"/>
      <c r="H152" s="1249"/>
      <c r="I152" s="190" t="s">
        <v>177</v>
      </c>
      <c r="J152" s="191" t="s">
        <v>177</v>
      </c>
      <c r="K152" s="140"/>
      <c r="L152" s="140"/>
      <c r="M152" s="140"/>
      <c r="N152" s="140"/>
      <c r="O152" s="140"/>
      <c r="P152" s="140"/>
      <c r="Q152" s="140"/>
      <c r="R152" s="140"/>
      <c r="S152" s="140"/>
      <c r="T152" s="40"/>
      <c r="U152" s="136"/>
      <c r="V152" s="40"/>
      <c r="W152" s="136"/>
      <c r="X152" s="40"/>
      <c r="Y152" s="136"/>
      <c r="Z152" s="143"/>
      <c r="AA152" s="136"/>
      <c r="AB152" s="143"/>
      <c r="AC152" s="136"/>
      <c r="AD152" s="136"/>
      <c r="AE152" s="136"/>
      <c r="AF152" s="143"/>
      <c r="AG152" s="136"/>
      <c r="AH152" s="143"/>
      <c r="AI152" s="136"/>
      <c r="AJ152" s="137"/>
      <c r="AK152" s="134"/>
      <c r="AL152" s="134"/>
      <c r="AM152" s="134"/>
      <c r="AN152" s="134"/>
      <c r="AO152" s="18"/>
    </row>
    <row r="153" spans="1:41" s="11" customFormat="1">
      <c r="A153" s="193"/>
      <c r="B153" s="194"/>
      <c r="C153" s="194"/>
      <c r="D153" s="194"/>
      <c r="E153" s="1249" t="s">
        <v>277</v>
      </c>
      <c r="F153" s="1249"/>
      <c r="G153" s="1249"/>
      <c r="H153" s="1249"/>
      <c r="I153" s="190"/>
      <c r="J153" s="191"/>
      <c r="K153" s="140"/>
      <c r="L153" s="140"/>
      <c r="M153" s="140"/>
      <c r="N153" s="140"/>
      <c r="O153" s="140"/>
      <c r="P153" s="140"/>
      <c r="Q153" s="140"/>
      <c r="R153" s="140"/>
      <c r="S153" s="140"/>
      <c r="T153" s="40"/>
      <c r="U153" s="136"/>
      <c r="V153" s="40"/>
      <c r="W153" s="136"/>
      <c r="X153" s="40"/>
      <c r="Y153" s="136"/>
      <c r="Z153" s="143"/>
      <c r="AA153" s="136"/>
      <c r="AB153" s="143"/>
      <c r="AC153" s="136"/>
      <c r="AD153" s="136"/>
      <c r="AE153" s="136"/>
      <c r="AF153" s="143"/>
      <c r="AG153" s="136"/>
      <c r="AH153" s="143"/>
      <c r="AI153" s="136"/>
      <c r="AJ153" s="137"/>
      <c r="AK153" s="134"/>
      <c r="AL153" s="134"/>
      <c r="AM153" s="134"/>
      <c r="AN153" s="134"/>
      <c r="AO153" s="18"/>
    </row>
    <row r="154" spans="1:41" s="11" customFormat="1">
      <c r="A154" s="193"/>
      <c r="B154" s="194"/>
      <c r="C154" s="194"/>
      <c r="D154" s="194"/>
      <c r="E154" s="1249" t="s">
        <v>278</v>
      </c>
      <c r="F154" s="1249"/>
      <c r="G154" s="1249"/>
      <c r="H154" s="1249"/>
      <c r="I154" s="190"/>
      <c r="J154" s="191"/>
      <c r="K154" s="140"/>
      <c r="L154" s="140"/>
      <c r="M154" s="140"/>
      <c r="N154" s="140"/>
      <c r="O154" s="140"/>
      <c r="P154" s="140"/>
      <c r="Q154" s="140"/>
      <c r="R154" s="140"/>
      <c r="S154" s="140"/>
      <c r="T154" s="40"/>
      <c r="U154" s="136"/>
      <c r="V154" s="40"/>
      <c r="W154" s="136"/>
      <c r="X154" s="40"/>
      <c r="Y154" s="136"/>
      <c r="Z154" s="143"/>
      <c r="AA154" s="136"/>
      <c r="AB154" s="143"/>
      <c r="AC154" s="136"/>
      <c r="AD154" s="136"/>
      <c r="AE154" s="136"/>
      <c r="AF154" s="143"/>
      <c r="AG154" s="136"/>
      <c r="AH154" s="143"/>
      <c r="AI154" s="136"/>
      <c r="AJ154" s="137"/>
      <c r="AK154" s="134"/>
      <c r="AL154" s="134"/>
      <c r="AM154" s="134"/>
      <c r="AN154" s="134"/>
      <c r="AO154" s="18"/>
    </row>
    <row r="155" spans="1:41" s="11" customFormat="1">
      <c r="A155" s="193"/>
      <c r="B155" s="194"/>
      <c r="C155" s="194"/>
      <c r="D155" s="194"/>
      <c r="E155" s="1249" t="s">
        <v>279</v>
      </c>
      <c r="F155" s="1249"/>
      <c r="G155" s="1249"/>
      <c r="H155" s="1249"/>
      <c r="I155" s="190"/>
      <c r="J155" s="191"/>
      <c r="K155" s="140"/>
      <c r="L155" s="140"/>
      <c r="M155" s="140"/>
      <c r="N155" s="140"/>
      <c r="O155" s="140"/>
      <c r="P155" s="140"/>
      <c r="Q155" s="140"/>
      <c r="R155" s="140"/>
      <c r="S155" s="140"/>
      <c r="T155" s="40"/>
      <c r="U155" s="136"/>
      <c r="V155" s="40"/>
      <c r="W155" s="136"/>
      <c r="X155" s="40"/>
      <c r="Y155" s="136"/>
      <c r="Z155" s="143"/>
      <c r="AA155" s="136"/>
      <c r="AB155" s="143"/>
      <c r="AC155" s="136"/>
      <c r="AD155" s="136"/>
      <c r="AE155" s="136"/>
      <c r="AF155" s="143"/>
      <c r="AG155" s="136"/>
      <c r="AH155" s="143"/>
      <c r="AI155" s="136"/>
      <c r="AJ155" s="137"/>
      <c r="AK155" s="134"/>
      <c r="AL155" s="134"/>
      <c r="AM155" s="134"/>
      <c r="AN155" s="134"/>
      <c r="AO155" s="18"/>
    </row>
    <row r="156" spans="1:41" s="11" customFormat="1">
      <c r="A156" s="193"/>
      <c r="B156" s="194"/>
      <c r="C156" s="194"/>
      <c r="D156" s="194"/>
      <c r="E156" s="1249" t="s">
        <v>280</v>
      </c>
      <c r="F156" s="1249"/>
      <c r="G156" s="1249"/>
      <c r="H156" s="1249"/>
      <c r="I156" s="190"/>
      <c r="J156" s="191"/>
      <c r="K156" s="140"/>
      <c r="L156" s="140"/>
      <c r="M156" s="140"/>
      <c r="N156" s="140"/>
      <c r="O156" s="140"/>
      <c r="P156" s="140"/>
      <c r="Q156" s="140"/>
      <c r="R156" s="140"/>
      <c r="S156" s="140"/>
      <c r="T156" s="40"/>
      <c r="U156" s="136"/>
      <c r="V156" s="40"/>
      <c r="W156" s="136"/>
      <c r="X156" s="40"/>
      <c r="Y156" s="136"/>
      <c r="Z156" s="143"/>
      <c r="AA156" s="136"/>
      <c r="AB156" s="143"/>
      <c r="AC156" s="136"/>
      <c r="AD156" s="136"/>
      <c r="AE156" s="136"/>
      <c r="AF156" s="143"/>
      <c r="AG156" s="136"/>
      <c r="AH156" s="143"/>
      <c r="AI156" s="136"/>
      <c r="AJ156" s="137"/>
      <c r="AK156" s="134"/>
      <c r="AL156" s="134"/>
      <c r="AM156" s="134"/>
      <c r="AN156" s="134"/>
      <c r="AO156" s="18"/>
    </row>
    <row r="157" spans="1:41" s="11" customFormat="1">
      <c r="A157" s="193"/>
      <c r="B157" s="194"/>
      <c r="C157" s="194"/>
      <c r="D157" s="194"/>
      <c r="E157" s="1249" t="s">
        <v>281</v>
      </c>
      <c r="F157" s="1249"/>
      <c r="G157" s="1249"/>
      <c r="H157" s="1249"/>
      <c r="I157" s="190"/>
      <c r="J157" s="191"/>
      <c r="K157" s="140"/>
      <c r="L157" s="140"/>
      <c r="M157" s="140"/>
      <c r="N157" s="140"/>
      <c r="O157" s="140"/>
      <c r="P157" s="140"/>
      <c r="Q157" s="140"/>
      <c r="R157" s="140"/>
      <c r="S157" s="140"/>
      <c r="T157" s="40"/>
      <c r="U157" s="136"/>
      <c r="V157" s="40"/>
      <c r="W157" s="136"/>
      <c r="X157" s="40"/>
      <c r="Y157" s="136"/>
      <c r="Z157" s="143"/>
      <c r="AA157" s="136"/>
      <c r="AB157" s="143"/>
      <c r="AC157" s="136"/>
      <c r="AD157" s="136"/>
      <c r="AE157" s="136"/>
      <c r="AF157" s="143"/>
      <c r="AG157" s="136"/>
      <c r="AH157" s="143"/>
      <c r="AI157" s="136"/>
      <c r="AJ157" s="137"/>
      <c r="AK157" s="134"/>
      <c r="AL157" s="134"/>
      <c r="AM157" s="134"/>
      <c r="AN157" s="134"/>
      <c r="AO157" s="18"/>
    </row>
    <row r="158" spans="1:41" s="11" customFormat="1" ht="24" customHeight="1">
      <c r="A158" s="193"/>
      <c r="B158" s="194"/>
      <c r="C158" s="194"/>
      <c r="D158" s="194"/>
      <c r="E158" s="1249" t="s">
        <v>282</v>
      </c>
      <c r="F158" s="1249"/>
      <c r="G158" s="1249"/>
      <c r="H158" s="1249"/>
      <c r="I158" s="190"/>
      <c r="J158" s="191"/>
      <c r="K158" s="140"/>
      <c r="L158" s="140"/>
      <c r="M158" s="140"/>
      <c r="N158" s="140"/>
      <c r="O158" s="140"/>
      <c r="P158" s="140"/>
      <c r="Q158" s="140"/>
      <c r="R158" s="140"/>
      <c r="S158" s="140"/>
      <c r="T158" s="40"/>
      <c r="U158" s="136"/>
      <c r="V158" s="40"/>
      <c r="W158" s="136"/>
      <c r="X158" s="40"/>
      <c r="Y158" s="136"/>
      <c r="Z158" s="143"/>
      <c r="AA158" s="136"/>
      <c r="AB158" s="143"/>
      <c r="AC158" s="136"/>
      <c r="AD158" s="136"/>
      <c r="AE158" s="136"/>
      <c r="AF158" s="143"/>
      <c r="AG158" s="136"/>
      <c r="AH158" s="143"/>
      <c r="AI158" s="136"/>
      <c r="AJ158" s="137"/>
      <c r="AK158" s="134"/>
      <c r="AL158" s="134"/>
      <c r="AM158" s="134"/>
      <c r="AN158" s="134"/>
      <c r="AO158" s="18"/>
    </row>
    <row r="159" spans="1:41" s="11" customFormat="1">
      <c r="A159" s="202"/>
      <c r="B159" s="1268" t="s">
        <v>62</v>
      </c>
      <c r="C159" s="1268"/>
      <c r="D159" s="1268"/>
      <c r="E159" s="1268"/>
      <c r="F159" s="1268"/>
      <c r="G159" s="1268"/>
      <c r="H159" s="1268"/>
      <c r="I159" s="203"/>
      <c r="J159" s="204"/>
      <c r="K159" s="145"/>
      <c r="L159" s="145"/>
      <c r="M159" s="145"/>
      <c r="N159" s="146"/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6"/>
      <c r="AB159" s="146"/>
      <c r="AC159" s="146"/>
      <c r="AD159" s="146"/>
      <c r="AE159" s="1269"/>
      <c r="AF159" s="1269"/>
      <c r="AG159" s="1269"/>
      <c r="AH159" s="1269"/>
      <c r="AI159" s="1269"/>
      <c r="AJ159" s="146"/>
      <c r="AK159" s="146"/>
      <c r="AL159" s="146"/>
      <c r="AM159" s="146"/>
      <c r="AN159" s="146"/>
      <c r="AO159" s="284"/>
    </row>
    <row r="160" spans="1:41" s="11" customFormat="1">
      <c r="A160" s="189"/>
      <c r="B160" s="282"/>
      <c r="C160" s="1253" t="s">
        <v>518</v>
      </c>
      <c r="D160" s="1253"/>
      <c r="E160" s="1253"/>
      <c r="F160" s="1253"/>
      <c r="G160" s="1253"/>
      <c r="H160" s="1253"/>
      <c r="I160" s="205"/>
      <c r="J160" s="206"/>
      <c r="K160" s="148"/>
      <c r="L160" s="148"/>
      <c r="M160" s="148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7"/>
      <c r="AF160" s="147"/>
      <c r="AG160" s="147"/>
      <c r="AH160" s="147"/>
      <c r="AI160" s="147"/>
      <c r="AJ160" s="149"/>
      <c r="AK160" s="149"/>
      <c r="AL160" s="149"/>
      <c r="AM160" s="149"/>
      <c r="AN160" s="149"/>
      <c r="AO160" s="147"/>
    </row>
    <row r="161" spans="1:41" s="11" customFormat="1" hidden="1">
      <c r="A161" s="189"/>
      <c r="B161" s="200"/>
      <c r="C161" s="200"/>
      <c r="D161" s="200"/>
      <c r="E161" s="1243" t="s">
        <v>129</v>
      </c>
      <c r="F161" s="1243"/>
      <c r="G161" s="1243"/>
      <c r="H161" s="1243"/>
      <c r="I161" s="190" t="s">
        <v>177</v>
      </c>
      <c r="J161" s="191" t="s">
        <v>177</v>
      </c>
      <c r="K161" s="132" t="s">
        <v>177</v>
      </c>
      <c r="L161" s="39"/>
      <c r="M161" s="39"/>
      <c r="N161" s="39"/>
      <c r="O161" s="39"/>
      <c r="P161" s="39"/>
      <c r="Q161" s="39"/>
      <c r="R161" s="39"/>
      <c r="S161" s="39"/>
      <c r="T161" s="40"/>
      <c r="U161" s="34"/>
      <c r="V161" s="40"/>
      <c r="W161" s="34"/>
      <c r="X161" s="40"/>
      <c r="Y161" s="34"/>
      <c r="Z161" s="40"/>
      <c r="AA161" s="34"/>
      <c r="AB161" s="133"/>
      <c r="AC161" s="34"/>
      <c r="AD161" s="34"/>
      <c r="AE161" s="34"/>
      <c r="AF161" s="133"/>
      <c r="AG161" s="34"/>
      <c r="AH161" s="133"/>
      <c r="AI161" s="34"/>
      <c r="AJ161" s="35"/>
      <c r="AK161" s="134"/>
      <c r="AL161" s="134"/>
      <c r="AM161" s="134"/>
      <c r="AN161" s="134"/>
      <c r="AO161" s="18"/>
    </row>
    <row r="162" spans="1:41" s="11" customFormat="1" hidden="1">
      <c r="A162" s="189"/>
      <c r="B162" s="200"/>
      <c r="C162" s="200"/>
      <c r="D162" s="200"/>
      <c r="E162" s="1243" t="s">
        <v>128</v>
      </c>
      <c r="F162" s="1243"/>
      <c r="G162" s="1243"/>
      <c r="H162" s="1243"/>
      <c r="I162" s="190" t="s">
        <v>177</v>
      </c>
      <c r="J162" s="191" t="s">
        <v>177</v>
      </c>
      <c r="K162" s="132" t="s">
        <v>177</v>
      </c>
      <c r="L162" s="135"/>
      <c r="M162" s="135"/>
      <c r="N162" s="135"/>
      <c r="O162" s="135"/>
      <c r="P162" s="135"/>
      <c r="Q162" s="135"/>
      <c r="R162" s="135"/>
      <c r="S162" s="135"/>
      <c r="T162" s="40"/>
      <c r="U162" s="136"/>
      <c r="V162" s="40"/>
      <c r="W162" s="136"/>
      <c r="X162" s="40"/>
      <c r="Y162" s="136"/>
      <c r="Z162" s="143"/>
      <c r="AA162" s="136"/>
      <c r="AB162" s="143"/>
      <c r="AC162" s="136"/>
      <c r="AD162" s="136"/>
      <c r="AE162" s="136"/>
      <c r="AF162" s="143"/>
      <c r="AG162" s="136"/>
      <c r="AH162" s="143"/>
      <c r="AI162" s="136"/>
      <c r="AJ162" s="137"/>
      <c r="AK162" s="134"/>
      <c r="AL162" s="134"/>
      <c r="AM162" s="134"/>
      <c r="AN162" s="134"/>
      <c r="AO162" s="18"/>
    </row>
    <row r="163" spans="1:41" s="11" customFormat="1" ht="21" hidden="1" customHeight="1">
      <c r="A163" s="193"/>
      <c r="B163" s="194"/>
      <c r="C163" s="194"/>
      <c r="D163" s="194"/>
      <c r="E163" s="194"/>
      <c r="F163" s="194"/>
      <c r="G163" s="1238" t="s">
        <v>283</v>
      </c>
      <c r="H163" s="1238"/>
      <c r="I163" s="190" t="s">
        <v>177</v>
      </c>
      <c r="J163" s="191" t="s">
        <v>177</v>
      </c>
      <c r="K163" s="132" t="s">
        <v>177</v>
      </c>
      <c r="L163" s="135"/>
      <c r="M163" s="135"/>
      <c r="N163" s="135"/>
      <c r="O163" s="135"/>
      <c r="P163" s="135"/>
      <c r="Q163" s="135"/>
      <c r="R163" s="135"/>
      <c r="S163" s="135"/>
      <c r="T163" s="40"/>
      <c r="U163" s="136"/>
      <c r="V163" s="40"/>
      <c r="W163" s="136"/>
      <c r="X163" s="40"/>
      <c r="Y163" s="136"/>
      <c r="Z163" s="143"/>
      <c r="AA163" s="136"/>
      <c r="AB163" s="143"/>
      <c r="AC163" s="136"/>
      <c r="AD163" s="136"/>
      <c r="AE163" s="136"/>
      <c r="AF163" s="143"/>
      <c r="AG163" s="136"/>
      <c r="AH163" s="143"/>
      <c r="AI163" s="136"/>
      <c r="AJ163" s="137"/>
      <c r="AK163" s="134"/>
      <c r="AL163" s="134"/>
      <c r="AM163" s="134"/>
      <c r="AN163" s="134"/>
      <c r="AO163" s="18"/>
    </row>
    <row r="164" spans="1:41" s="11" customFormat="1" hidden="1">
      <c r="A164" s="193"/>
      <c r="B164" s="194"/>
      <c r="C164" s="194"/>
      <c r="D164" s="194"/>
      <c r="E164" s="194"/>
      <c r="F164" s="194"/>
      <c r="G164" s="1238" t="s">
        <v>284</v>
      </c>
      <c r="H164" s="1238"/>
      <c r="I164" s="190" t="s">
        <v>177</v>
      </c>
      <c r="J164" s="191" t="s">
        <v>177</v>
      </c>
      <c r="K164" s="132" t="s">
        <v>177</v>
      </c>
      <c r="L164" s="135"/>
      <c r="M164" s="135"/>
      <c r="N164" s="135"/>
      <c r="O164" s="135"/>
      <c r="P164" s="135"/>
      <c r="Q164" s="135"/>
      <c r="R164" s="135"/>
      <c r="S164" s="135"/>
      <c r="T164" s="40"/>
      <c r="U164" s="136"/>
      <c r="V164" s="40"/>
      <c r="W164" s="136"/>
      <c r="X164" s="40"/>
      <c r="Y164" s="136"/>
      <c r="Z164" s="143"/>
      <c r="AA164" s="136"/>
      <c r="AB164" s="143"/>
      <c r="AC164" s="136"/>
      <c r="AD164" s="136"/>
      <c r="AE164" s="136"/>
      <c r="AF164" s="143"/>
      <c r="AG164" s="136"/>
      <c r="AH164" s="143"/>
      <c r="AI164" s="136"/>
      <c r="AJ164" s="137"/>
      <c r="AK164" s="134"/>
      <c r="AL164" s="134"/>
      <c r="AM164" s="134"/>
      <c r="AN164" s="134"/>
      <c r="AO164" s="18"/>
    </row>
    <row r="165" spans="1:41" s="11" customFormat="1" hidden="1">
      <c r="A165" s="193"/>
      <c r="B165" s="194"/>
      <c r="C165" s="194"/>
      <c r="D165" s="194"/>
      <c r="E165" s="194"/>
      <c r="F165" s="194"/>
      <c r="G165" s="1238" t="s">
        <v>285</v>
      </c>
      <c r="H165" s="1238"/>
      <c r="I165" s="190" t="s">
        <v>177</v>
      </c>
      <c r="J165" s="191" t="s">
        <v>177</v>
      </c>
      <c r="K165" s="132" t="s">
        <v>177</v>
      </c>
      <c r="L165" s="135"/>
      <c r="M165" s="135"/>
      <c r="N165" s="135"/>
      <c r="O165" s="135"/>
      <c r="P165" s="135"/>
      <c r="Q165" s="135"/>
      <c r="R165" s="135"/>
      <c r="S165" s="135"/>
      <c r="T165" s="40"/>
      <c r="U165" s="136"/>
      <c r="V165" s="40"/>
      <c r="W165" s="136"/>
      <c r="X165" s="40"/>
      <c r="Y165" s="136"/>
      <c r="Z165" s="143"/>
      <c r="AA165" s="136"/>
      <c r="AB165" s="143"/>
      <c r="AC165" s="136"/>
      <c r="AD165" s="136"/>
      <c r="AE165" s="136"/>
      <c r="AF165" s="143"/>
      <c r="AG165" s="136"/>
      <c r="AH165" s="143"/>
      <c r="AI165" s="136"/>
      <c r="AJ165" s="137"/>
      <c r="AK165" s="134"/>
      <c r="AL165" s="134"/>
      <c r="AM165" s="134"/>
      <c r="AN165" s="134"/>
      <c r="AO165" s="18"/>
    </row>
    <row r="166" spans="1:41" s="11" customFormat="1" hidden="1">
      <c r="A166" s="193"/>
      <c r="B166" s="194"/>
      <c r="C166" s="194"/>
      <c r="D166" s="194"/>
      <c r="E166" s="194"/>
      <c r="F166" s="194"/>
      <c r="G166" s="1238" t="s">
        <v>286</v>
      </c>
      <c r="H166" s="1238"/>
      <c r="I166" s="190" t="s">
        <v>177</v>
      </c>
      <c r="J166" s="191" t="s">
        <v>177</v>
      </c>
      <c r="K166" s="132" t="s">
        <v>177</v>
      </c>
      <c r="L166" s="135"/>
      <c r="M166" s="135"/>
      <c r="N166" s="135"/>
      <c r="O166" s="135"/>
      <c r="P166" s="135"/>
      <c r="Q166" s="135"/>
      <c r="R166" s="135"/>
      <c r="S166" s="135"/>
      <c r="T166" s="40"/>
      <c r="U166" s="136"/>
      <c r="V166" s="40"/>
      <c r="W166" s="136"/>
      <c r="X166" s="40"/>
      <c r="Y166" s="136"/>
      <c r="Z166" s="143"/>
      <c r="AA166" s="136"/>
      <c r="AB166" s="143"/>
      <c r="AC166" s="136"/>
      <c r="AD166" s="136"/>
      <c r="AE166" s="136"/>
      <c r="AF166" s="143"/>
      <c r="AG166" s="136"/>
      <c r="AH166" s="143"/>
      <c r="AI166" s="136"/>
      <c r="AJ166" s="137"/>
      <c r="AK166" s="134"/>
      <c r="AL166" s="134"/>
      <c r="AM166" s="134"/>
      <c r="AN166" s="134"/>
      <c r="AO166" s="18"/>
    </row>
    <row r="167" spans="1:41" s="11" customFormat="1">
      <c r="A167" s="193"/>
      <c r="B167" s="194"/>
      <c r="C167" s="194"/>
      <c r="D167" s="194"/>
      <c r="E167" s="1252" t="s">
        <v>516</v>
      </c>
      <c r="F167" s="1252"/>
      <c r="G167" s="1252"/>
      <c r="H167" s="1252"/>
      <c r="I167" s="190"/>
      <c r="J167" s="191"/>
      <c r="K167" s="132"/>
      <c r="L167" s="135"/>
      <c r="M167" s="135"/>
      <c r="N167" s="135"/>
      <c r="O167" s="135"/>
      <c r="P167" s="135"/>
      <c r="Q167" s="135"/>
      <c r="R167" s="135"/>
      <c r="S167" s="135"/>
      <c r="T167" s="40"/>
      <c r="U167" s="136"/>
      <c r="V167" s="40"/>
      <c r="W167" s="136"/>
      <c r="X167" s="40"/>
      <c r="Y167" s="136"/>
      <c r="Z167" s="143"/>
      <c r="AA167" s="136"/>
      <c r="AB167" s="143"/>
      <c r="AC167" s="136"/>
      <c r="AD167" s="136"/>
      <c r="AE167" s="136"/>
      <c r="AF167" s="143"/>
      <c r="AG167" s="136"/>
      <c r="AH167" s="143"/>
      <c r="AI167" s="136"/>
      <c r="AJ167" s="137"/>
      <c r="AK167" s="134"/>
      <c r="AL167" s="134"/>
      <c r="AM167" s="134"/>
      <c r="AN167" s="134"/>
      <c r="AO167" s="18"/>
    </row>
    <row r="168" spans="1:41" s="11" customFormat="1">
      <c r="A168" s="193"/>
      <c r="B168" s="194"/>
      <c r="C168" s="194"/>
      <c r="D168" s="194"/>
      <c r="E168" s="1252" t="s">
        <v>520</v>
      </c>
      <c r="F168" s="1252"/>
      <c r="G168" s="1252"/>
      <c r="H168" s="1252"/>
      <c r="I168" s="190"/>
      <c r="J168" s="191"/>
      <c r="K168" s="132"/>
      <c r="L168" s="135"/>
      <c r="M168" s="135"/>
      <c r="N168" s="135"/>
      <c r="O168" s="135"/>
      <c r="P168" s="135"/>
      <c r="Q168" s="135"/>
      <c r="R168" s="135"/>
      <c r="S168" s="135"/>
      <c r="T168" s="40"/>
      <c r="U168" s="136"/>
      <c r="V168" s="40"/>
      <c r="W168" s="136"/>
      <c r="X168" s="40"/>
      <c r="Y168" s="136"/>
      <c r="Z168" s="143"/>
      <c r="AA168" s="136"/>
      <c r="AB168" s="143"/>
      <c r="AC168" s="136"/>
      <c r="AD168" s="136"/>
      <c r="AE168" s="136"/>
      <c r="AF168" s="143"/>
      <c r="AG168" s="136"/>
      <c r="AH168" s="143"/>
      <c r="AI168" s="136"/>
      <c r="AJ168" s="137"/>
      <c r="AK168" s="134"/>
      <c r="AL168" s="134"/>
      <c r="AM168" s="134"/>
      <c r="AN168" s="134"/>
      <c r="AO168" s="18"/>
    </row>
    <row r="169" spans="1:41" s="11" customFormat="1" ht="21" customHeight="1">
      <c r="A169" s="189"/>
      <c r="B169" s="200"/>
      <c r="C169" s="1243" t="s">
        <v>287</v>
      </c>
      <c r="D169" s="1243"/>
      <c r="E169" s="1243"/>
      <c r="F169" s="1243"/>
      <c r="G169" s="1243"/>
      <c r="H169" s="1243"/>
      <c r="I169" s="190" t="s">
        <v>177</v>
      </c>
      <c r="J169" s="191" t="s">
        <v>177</v>
      </c>
      <c r="K169" s="132" t="s">
        <v>177</v>
      </c>
      <c r="L169" s="135"/>
      <c r="M169" s="135"/>
      <c r="N169" s="135"/>
      <c r="O169" s="135"/>
      <c r="P169" s="135"/>
      <c r="Q169" s="135"/>
      <c r="R169" s="135"/>
      <c r="S169" s="135"/>
      <c r="T169" s="40"/>
      <c r="U169" s="136"/>
      <c r="V169" s="40"/>
      <c r="W169" s="136"/>
      <c r="X169" s="40"/>
      <c r="Y169" s="136"/>
      <c r="Z169" s="143"/>
      <c r="AA169" s="136"/>
      <c r="AB169" s="143"/>
      <c r="AC169" s="136"/>
      <c r="AD169" s="136"/>
      <c r="AE169" s="136"/>
      <c r="AF169" s="143"/>
      <c r="AG169" s="136"/>
      <c r="AH169" s="143"/>
      <c r="AI169" s="136"/>
      <c r="AJ169" s="137"/>
      <c r="AK169" s="134"/>
      <c r="AL169" s="134"/>
      <c r="AM169" s="134"/>
      <c r="AN169" s="134"/>
      <c r="AO169" s="18"/>
    </row>
    <row r="170" spans="1:41" s="11" customFormat="1">
      <c r="A170" s="193"/>
      <c r="B170" s="194"/>
      <c r="C170" s="194"/>
      <c r="D170" s="194"/>
      <c r="E170" s="1238" t="s">
        <v>90</v>
      </c>
      <c r="F170" s="1238"/>
      <c r="G170" s="1238"/>
      <c r="H170" s="1238"/>
      <c r="I170" s="190" t="s">
        <v>177</v>
      </c>
      <c r="J170" s="191" t="s">
        <v>177</v>
      </c>
      <c r="K170" s="132" t="s">
        <v>177</v>
      </c>
      <c r="L170" s="135"/>
      <c r="M170" s="135"/>
      <c r="N170" s="135"/>
      <c r="O170" s="135"/>
      <c r="P170" s="135"/>
      <c r="Q170" s="135"/>
      <c r="R170" s="135"/>
      <c r="S170" s="135"/>
      <c r="T170" s="40"/>
      <c r="U170" s="34"/>
      <c r="V170" s="40"/>
      <c r="W170" s="34"/>
      <c r="X170" s="40"/>
      <c r="Y170" s="34"/>
      <c r="Z170" s="40"/>
      <c r="AA170" s="34"/>
      <c r="AB170" s="133"/>
      <c r="AC170" s="34"/>
      <c r="AD170" s="34"/>
      <c r="AE170" s="34"/>
      <c r="AF170" s="133"/>
      <c r="AG170" s="34"/>
      <c r="AH170" s="133"/>
      <c r="AI170" s="34"/>
      <c r="AJ170" s="35"/>
      <c r="AK170" s="134"/>
      <c r="AL170" s="134"/>
      <c r="AM170" s="134"/>
      <c r="AN170" s="134"/>
      <c r="AO170" s="18"/>
    </row>
    <row r="171" spans="1:41" s="11" customFormat="1" ht="22.5" customHeight="1">
      <c r="A171" s="193"/>
      <c r="B171" s="194"/>
      <c r="C171" s="194"/>
      <c r="D171" s="194"/>
      <c r="E171" s="1238" t="s">
        <v>288</v>
      </c>
      <c r="F171" s="1238"/>
      <c r="G171" s="1238"/>
      <c r="H171" s="1238"/>
      <c r="I171" s="190" t="s">
        <v>177</v>
      </c>
      <c r="J171" s="191" t="s">
        <v>177</v>
      </c>
      <c r="K171" s="132" t="s">
        <v>177</v>
      </c>
      <c r="L171" s="139"/>
      <c r="M171" s="139"/>
      <c r="N171" s="139"/>
      <c r="O171" s="139"/>
      <c r="P171" s="139"/>
      <c r="Q171" s="139"/>
      <c r="R171" s="139"/>
      <c r="S171" s="139"/>
      <c r="T171" s="40"/>
      <c r="U171" s="136"/>
      <c r="V171" s="40"/>
      <c r="W171" s="136"/>
      <c r="X171" s="40"/>
      <c r="Y171" s="136"/>
      <c r="Z171" s="143"/>
      <c r="AA171" s="136"/>
      <c r="AB171" s="138"/>
      <c r="AC171" s="136"/>
      <c r="AD171" s="136"/>
      <c r="AE171" s="136"/>
      <c r="AF171" s="138"/>
      <c r="AG171" s="136"/>
      <c r="AH171" s="138"/>
      <c r="AI171" s="136"/>
      <c r="AJ171" s="137"/>
      <c r="AK171" s="134"/>
      <c r="AL171" s="134"/>
      <c r="AM171" s="134"/>
      <c r="AN171" s="134"/>
      <c r="AO171" s="18"/>
    </row>
    <row r="172" spans="1:41" s="11" customFormat="1">
      <c r="A172" s="193"/>
      <c r="B172" s="194"/>
      <c r="C172" s="194"/>
      <c r="D172" s="194"/>
      <c r="E172" s="1238" t="s">
        <v>91</v>
      </c>
      <c r="F172" s="1238"/>
      <c r="G172" s="1238"/>
      <c r="H172" s="1238"/>
      <c r="I172" s="190" t="s">
        <v>177</v>
      </c>
      <c r="J172" s="191" t="s">
        <v>177</v>
      </c>
      <c r="K172" s="132" t="s">
        <v>177</v>
      </c>
      <c r="L172" s="139"/>
      <c r="M172" s="139"/>
      <c r="N172" s="139"/>
      <c r="O172" s="139"/>
      <c r="P172" s="139"/>
      <c r="Q172" s="139"/>
      <c r="R172" s="139"/>
      <c r="S172" s="139"/>
      <c r="T172" s="40"/>
      <c r="U172" s="136"/>
      <c r="V172" s="40"/>
      <c r="W172" s="136"/>
      <c r="X172" s="40"/>
      <c r="Y172" s="136"/>
      <c r="Z172" s="143"/>
      <c r="AA172" s="136"/>
      <c r="AB172" s="143"/>
      <c r="AC172" s="136"/>
      <c r="AD172" s="136"/>
      <c r="AE172" s="136"/>
      <c r="AF172" s="143"/>
      <c r="AG172" s="136"/>
      <c r="AH172" s="143"/>
      <c r="AI172" s="136"/>
      <c r="AJ172" s="137"/>
      <c r="AK172" s="134"/>
      <c r="AL172" s="134"/>
      <c r="AM172" s="134"/>
      <c r="AN172" s="134"/>
      <c r="AO172" s="18"/>
    </row>
    <row r="173" spans="1:41" s="11" customFormat="1">
      <c r="A173" s="193"/>
      <c r="B173" s="194"/>
      <c r="C173" s="194"/>
      <c r="D173" s="194"/>
      <c r="E173" s="194"/>
      <c r="F173" s="1247" t="s">
        <v>289</v>
      </c>
      <c r="G173" s="1247"/>
      <c r="H173" s="1247"/>
      <c r="I173" s="190" t="s">
        <v>177</v>
      </c>
      <c r="J173" s="191" t="s">
        <v>177</v>
      </c>
      <c r="K173" s="132" t="s">
        <v>177</v>
      </c>
      <c r="L173" s="139"/>
      <c r="M173" s="139"/>
      <c r="N173" s="139"/>
      <c r="O173" s="139"/>
      <c r="P173" s="139"/>
      <c r="Q173" s="139"/>
      <c r="R173" s="139"/>
      <c r="S173" s="139"/>
      <c r="T173" s="40"/>
      <c r="U173" s="136"/>
      <c r="V173" s="40"/>
      <c r="W173" s="136"/>
      <c r="X173" s="40"/>
      <c r="Y173" s="136"/>
      <c r="Z173" s="143"/>
      <c r="AA173" s="136"/>
      <c r="AB173" s="143"/>
      <c r="AC173" s="136"/>
      <c r="AD173" s="136"/>
      <c r="AE173" s="136"/>
      <c r="AF173" s="143"/>
      <c r="AG173" s="136"/>
      <c r="AH173" s="143"/>
      <c r="AI173" s="136"/>
      <c r="AJ173" s="137"/>
      <c r="AK173" s="134"/>
      <c r="AL173" s="134"/>
      <c r="AM173" s="134"/>
      <c r="AN173" s="134"/>
      <c r="AO173" s="18"/>
    </row>
    <row r="174" spans="1:41" s="11" customFormat="1">
      <c r="A174" s="193"/>
      <c r="B174" s="194"/>
      <c r="C174" s="194"/>
      <c r="D174" s="194"/>
      <c r="E174" s="194"/>
      <c r="F174" s="1254" t="s">
        <v>290</v>
      </c>
      <c r="G174" s="1254"/>
      <c r="H174" s="1254"/>
      <c r="I174" s="190" t="s">
        <v>177</v>
      </c>
      <c r="J174" s="191" t="s">
        <v>177</v>
      </c>
      <c r="K174" s="132" t="s">
        <v>177</v>
      </c>
      <c r="L174" s="152"/>
      <c r="M174" s="152"/>
      <c r="N174" s="152"/>
      <c r="O174" s="152"/>
      <c r="P174" s="152"/>
      <c r="Q174" s="152"/>
      <c r="R174" s="152"/>
      <c r="S174" s="152"/>
      <c r="T174" s="40"/>
      <c r="U174" s="136"/>
      <c r="V174" s="40"/>
      <c r="W174" s="136"/>
      <c r="X174" s="40"/>
      <c r="Y174" s="136"/>
      <c r="Z174" s="143"/>
      <c r="AA174" s="136"/>
      <c r="AB174" s="143"/>
      <c r="AC174" s="136"/>
      <c r="AD174" s="136"/>
      <c r="AE174" s="136"/>
      <c r="AF174" s="143"/>
      <c r="AG174" s="136"/>
      <c r="AH174" s="143"/>
      <c r="AI174" s="136"/>
      <c r="AJ174" s="137"/>
      <c r="AK174" s="134"/>
      <c r="AL174" s="134"/>
      <c r="AM174" s="134"/>
      <c r="AN174" s="134"/>
      <c r="AO174" s="18"/>
    </row>
    <row r="175" spans="1:41" s="11" customFormat="1">
      <c r="A175" s="193"/>
      <c r="B175" s="194"/>
      <c r="C175" s="194"/>
      <c r="D175" s="194"/>
      <c r="E175" s="194"/>
      <c r="F175" s="1254" t="s">
        <v>291</v>
      </c>
      <c r="G175" s="1254"/>
      <c r="H175" s="1254"/>
      <c r="I175" s="190" t="s">
        <v>177</v>
      </c>
      <c r="J175" s="191" t="s">
        <v>177</v>
      </c>
      <c r="K175" s="142"/>
      <c r="L175" s="142"/>
      <c r="M175" s="142"/>
      <c r="N175" s="142"/>
      <c r="O175" s="142"/>
      <c r="P175" s="142"/>
      <c r="Q175" s="142"/>
      <c r="R175" s="142"/>
      <c r="S175" s="142"/>
      <c r="T175" s="40"/>
      <c r="U175" s="136"/>
      <c r="V175" s="40"/>
      <c r="W175" s="136"/>
      <c r="X175" s="40"/>
      <c r="Y175" s="136"/>
      <c r="Z175" s="143"/>
      <c r="AA175" s="136"/>
      <c r="AB175" s="143"/>
      <c r="AC175" s="136"/>
      <c r="AD175" s="136"/>
      <c r="AE175" s="136"/>
      <c r="AF175" s="143"/>
      <c r="AG175" s="136"/>
      <c r="AH175" s="143"/>
      <c r="AI175" s="136"/>
      <c r="AJ175" s="137"/>
      <c r="AK175" s="134"/>
      <c r="AL175" s="134"/>
      <c r="AM175" s="134"/>
      <c r="AN175" s="134"/>
      <c r="AO175" s="18"/>
    </row>
    <row r="176" spans="1:41" s="11" customFormat="1">
      <c r="A176" s="193"/>
      <c r="B176" s="194"/>
      <c r="C176" s="194"/>
      <c r="D176" s="194"/>
      <c r="E176" s="194"/>
      <c r="F176" s="1247" t="s">
        <v>553</v>
      </c>
      <c r="G176" s="1247"/>
      <c r="H176" s="1247"/>
      <c r="I176" s="190" t="s">
        <v>177</v>
      </c>
      <c r="J176" s="191" t="s">
        <v>177</v>
      </c>
      <c r="K176" s="153"/>
      <c r="L176" s="153"/>
      <c r="M176" s="153"/>
      <c r="N176" s="153"/>
      <c r="O176" s="153"/>
      <c r="P176" s="153"/>
      <c r="Q176" s="153"/>
      <c r="R176" s="153"/>
      <c r="S176" s="153"/>
      <c r="T176" s="40"/>
      <c r="U176" s="136"/>
      <c r="V176" s="40"/>
      <c r="W176" s="136"/>
      <c r="X176" s="40"/>
      <c r="Y176" s="136"/>
      <c r="Z176" s="143"/>
      <c r="AA176" s="136"/>
      <c r="AB176" s="143"/>
      <c r="AC176" s="136"/>
      <c r="AD176" s="136"/>
      <c r="AE176" s="136"/>
      <c r="AF176" s="143"/>
      <c r="AG176" s="136"/>
      <c r="AH176" s="143"/>
      <c r="AI176" s="136"/>
      <c r="AJ176" s="137"/>
      <c r="AK176" s="134"/>
      <c r="AL176" s="134"/>
      <c r="AM176" s="134"/>
      <c r="AN176" s="134"/>
      <c r="AO176" s="18"/>
    </row>
    <row r="177" spans="1:41" s="11" customFormat="1" ht="27.75" customHeight="1">
      <c r="A177" s="193"/>
      <c r="B177" s="194"/>
      <c r="C177" s="194"/>
      <c r="D177" s="194"/>
      <c r="E177" s="194"/>
      <c r="F177" s="1239" t="s">
        <v>292</v>
      </c>
      <c r="G177" s="1239"/>
      <c r="H177" s="1239"/>
      <c r="I177" s="190" t="s">
        <v>177</v>
      </c>
      <c r="J177" s="191" t="s">
        <v>177</v>
      </c>
      <c r="K177" s="153"/>
      <c r="L177" s="153"/>
      <c r="M177" s="153"/>
      <c r="N177" s="153"/>
      <c r="O177" s="153"/>
      <c r="P177" s="153"/>
      <c r="Q177" s="153"/>
      <c r="R177" s="153"/>
      <c r="S177" s="153"/>
      <c r="T177" s="40"/>
      <c r="U177" s="136"/>
      <c r="V177" s="40"/>
      <c r="W177" s="136"/>
      <c r="X177" s="40"/>
      <c r="Y177" s="136"/>
      <c r="Z177" s="143"/>
      <c r="AA177" s="136"/>
      <c r="AB177" s="143"/>
      <c r="AC177" s="136"/>
      <c r="AD177" s="136"/>
      <c r="AE177" s="136"/>
      <c r="AF177" s="143"/>
      <c r="AG177" s="136"/>
      <c r="AH177" s="143"/>
      <c r="AI177" s="136"/>
      <c r="AJ177" s="137"/>
      <c r="AK177" s="134"/>
      <c r="AL177" s="134"/>
      <c r="AM177" s="134"/>
      <c r="AN177" s="134"/>
      <c r="AO177" s="18"/>
    </row>
    <row r="178" spans="1:41" s="11" customFormat="1" ht="45.75" customHeight="1">
      <c r="A178" s="193"/>
      <c r="B178" s="194"/>
      <c r="C178" s="194"/>
      <c r="D178" s="194"/>
      <c r="E178" s="194"/>
      <c r="F178" s="1239" t="s">
        <v>293</v>
      </c>
      <c r="G178" s="1239"/>
      <c r="H178" s="1239"/>
      <c r="I178" s="190" t="s">
        <v>177</v>
      </c>
      <c r="J178" s="191" t="s">
        <v>177</v>
      </c>
      <c r="K178" s="142"/>
      <c r="L178" s="142"/>
      <c r="M178" s="142"/>
      <c r="N178" s="142"/>
      <c r="O178" s="142"/>
      <c r="P178" s="142"/>
      <c r="Q178" s="142"/>
      <c r="R178" s="142"/>
      <c r="S178" s="142"/>
      <c r="T178" s="40"/>
      <c r="U178" s="136"/>
      <c r="V178" s="40"/>
      <c r="W178" s="136"/>
      <c r="X178" s="40"/>
      <c r="Y178" s="136"/>
      <c r="Z178" s="143"/>
      <c r="AA178" s="136"/>
      <c r="AB178" s="143"/>
      <c r="AC178" s="136"/>
      <c r="AD178" s="136"/>
      <c r="AE178" s="136"/>
      <c r="AF178" s="143"/>
      <c r="AG178" s="136"/>
      <c r="AH178" s="143"/>
      <c r="AI178" s="136"/>
      <c r="AJ178" s="137"/>
      <c r="AK178" s="134"/>
      <c r="AL178" s="134"/>
      <c r="AM178" s="134"/>
      <c r="AN178" s="134"/>
      <c r="AO178" s="18"/>
    </row>
    <row r="179" spans="1:41" s="11" customFormat="1" ht="49.15" customHeight="1">
      <c r="A179" s="193"/>
      <c r="B179" s="194"/>
      <c r="C179" s="194"/>
      <c r="D179" s="194"/>
      <c r="E179" s="194"/>
      <c r="F179" s="1238" t="s">
        <v>294</v>
      </c>
      <c r="G179" s="1238"/>
      <c r="H179" s="1238"/>
      <c r="I179" s="190" t="s">
        <v>177</v>
      </c>
      <c r="J179" s="191" t="s">
        <v>177</v>
      </c>
      <c r="K179" s="142"/>
      <c r="L179" s="142"/>
      <c r="M179" s="142"/>
      <c r="N179" s="142"/>
      <c r="O179" s="142"/>
      <c r="P179" s="142"/>
      <c r="Q179" s="142"/>
      <c r="R179" s="142"/>
      <c r="S179" s="142"/>
      <c r="T179" s="40"/>
      <c r="U179" s="136"/>
      <c r="V179" s="40"/>
      <c r="W179" s="136"/>
      <c r="X179" s="40"/>
      <c r="Y179" s="136"/>
      <c r="Z179" s="143"/>
      <c r="AA179" s="136"/>
      <c r="AB179" s="143"/>
      <c r="AC179" s="136"/>
      <c r="AD179" s="136"/>
      <c r="AE179" s="136"/>
      <c r="AF179" s="143"/>
      <c r="AG179" s="136"/>
      <c r="AH179" s="143"/>
      <c r="AI179" s="136"/>
      <c r="AJ179" s="137"/>
      <c r="AK179" s="134"/>
      <c r="AL179" s="134"/>
      <c r="AM179" s="134"/>
      <c r="AN179" s="134"/>
      <c r="AO179" s="18"/>
    </row>
    <row r="180" spans="1:41" s="13" customFormat="1" ht="21" customHeight="1">
      <c r="A180" s="189"/>
      <c r="B180" s="200"/>
      <c r="C180" s="1243" t="s">
        <v>517</v>
      </c>
      <c r="D180" s="1243"/>
      <c r="E180" s="1243"/>
      <c r="F180" s="1243"/>
      <c r="G180" s="1243"/>
      <c r="H180" s="1243"/>
      <c r="I180" s="187" t="s">
        <v>177</v>
      </c>
      <c r="J180" s="188" t="s">
        <v>177</v>
      </c>
      <c r="K180" s="125" t="s">
        <v>177</v>
      </c>
      <c r="L180" s="166"/>
      <c r="M180" s="166"/>
      <c r="N180" s="166"/>
      <c r="O180" s="166"/>
      <c r="P180" s="166"/>
      <c r="Q180" s="166"/>
      <c r="R180" s="166"/>
      <c r="S180" s="166"/>
      <c r="T180" s="42"/>
      <c r="U180" s="128"/>
      <c r="V180" s="42"/>
      <c r="W180" s="128"/>
      <c r="X180" s="42"/>
      <c r="Y180" s="128"/>
      <c r="Z180" s="42"/>
      <c r="AA180" s="128"/>
      <c r="AB180" s="129"/>
      <c r="AC180" s="128"/>
      <c r="AD180" s="128"/>
      <c r="AE180" s="128"/>
      <c r="AF180" s="129"/>
      <c r="AG180" s="128"/>
      <c r="AH180" s="129"/>
      <c r="AI180" s="128"/>
      <c r="AJ180" s="130"/>
      <c r="AK180" s="131"/>
      <c r="AL180" s="131"/>
      <c r="AM180" s="131"/>
      <c r="AN180" s="131"/>
      <c r="AO180" s="151"/>
    </row>
    <row r="181" spans="1:41" s="11" customFormat="1">
      <c r="A181" s="202"/>
      <c r="B181" s="1255" t="s">
        <v>63</v>
      </c>
      <c r="C181" s="1255"/>
      <c r="D181" s="1255"/>
      <c r="E181" s="1255"/>
      <c r="F181" s="1255"/>
      <c r="G181" s="1255"/>
      <c r="H181" s="1255"/>
      <c r="I181" s="190" t="s">
        <v>177</v>
      </c>
      <c r="J181" s="191" t="s">
        <v>177</v>
      </c>
      <c r="K181" s="132" t="s">
        <v>177</v>
      </c>
      <c r="L181" s="154"/>
      <c r="M181" s="154"/>
      <c r="N181" s="154"/>
      <c r="O181" s="154"/>
      <c r="P181" s="154"/>
      <c r="Q181" s="154"/>
      <c r="R181" s="155"/>
      <c r="S181" s="155"/>
      <c r="T181" s="155"/>
      <c r="U181" s="155"/>
      <c r="V181" s="155"/>
      <c r="W181" s="155"/>
      <c r="X181" s="155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55"/>
      <c r="AM181" s="155"/>
      <c r="AN181" s="155"/>
      <c r="AO181" s="155"/>
    </row>
    <row r="182" spans="1:41" s="11" customFormat="1">
      <c r="A182" s="189"/>
      <c r="B182" s="282"/>
      <c r="C182" s="1253" t="s">
        <v>518</v>
      </c>
      <c r="D182" s="1253"/>
      <c r="E182" s="1253"/>
      <c r="F182" s="1253"/>
      <c r="G182" s="1253"/>
      <c r="H182" s="1253"/>
      <c r="I182" s="205"/>
      <c r="J182" s="206"/>
      <c r="K182" s="148"/>
      <c r="L182" s="148"/>
      <c r="M182" s="148"/>
      <c r="N182" s="149"/>
      <c r="O182" s="149"/>
      <c r="P182" s="149"/>
      <c r="Q182" s="149"/>
      <c r="R182" s="149"/>
      <c r="S182" s="149"/>
      <c r="T182" s="149"/>
      <c r="U182" s="149"/>
      <c r="V182" s="149"/>
      <c r="W182" s="149"/>
      <c r="X182" s="149"/>
      <c r="Y182" s="149"/>
      <c r="Z182" s="149"/>
      <c r="AA182" s="149"/>
      <c r="AB182" s="149"/>
      <c r="AC182" s="149"/>
      <c r="AD182" s="149"/>
      <c r="AE182" s="147"/>
      <c r="AF182" s="147"/>
      <c r="AG182" s="147"/>
      <c r="AH182" s="147"/>
      <c r="AI182" s="147"/>
      <c r="AJ182" s="149"/>
      <c r="AK182" s="149"/>
      <c r="AL182" s="149"/>
      <c r="AM182" s="149"/>
      <c r="AN182" s="149"/>
      <c r="AO182" s="147"/>
    </row>
    <row r="183" spans="1:41" s="11" customFormat="1">
      <c r="A183" s="295"/>
      <c r="B183" s="296"/>
      <c r="C183" s="296"/>
      <c r="D183" s="1250" t="s">
        <v>92</v>
      </c>
      <c r="E183" s="1250"/>
      <c r="F183" s="1250"/>
      <c r="G183" s="1250"/>
      <c r="H183" s="1250"/>
      <c r="I183" s="190" t="s">
        <v>177</v>
      </c>
      <c r="J183" s="191" t="s">
        <v>177</v>
      </c>
      <c r="K183" s="132" t="s">
        <v>177</v>
      </c>
      <c r="L183" s="156"/>
      <c r="M183" s="156"/>
      <c r="N183" s="156"/>
      <c r="O183" s="156"/>
      <c r="P183" s="156"/>
      <c r="Q183" s="156"/>
      <c r="R183" s="156"/>
      <c r="S183" s="156"/>
      <c r="T183" s="157"/>
      <c r="U183" s="158"/>
      <c r="V183" s="157"/>
      <c r="W183" s="158"/>
      <c r="X183" s="157"/>
      <c r="Y183" s="158"/>
      <c r="Z183" s="157"/>
      <c r="AA183" s="158"/>
      <c r="AB183" s="159"/>
      <c r="AC183" s="158"/>
      <c r="AD183" s="158"/>
      <c r="AE183" s="158"/>
      <c r="AF183" s="159"/>
      <c r="AG183" s="158"/>
      <c r="AH183" s="159"/>
      <c r="AI183" s="158"/>
      <c r="AJ183" s="160"/>
      <c r="AK183" s="134"/>
      <c r="AL183" s="134"/>
      <c r="AM183" s="134"/>
      <c r="AN183" s="134"/>
      <c r="AO183" s="18"/>
    </row>
    <row r="184" spans="1:41" s="11" customFormat="1" ht="21" hidden="1" customHeight="1">
      <c r="A184" s="193"/>
      <c r="B184" s="194"/>
      <c r="C184" s="194"/>
      <c r="D184" s="194"/>
      <c r="E184" s="1238" t="s">
        <v>93</v>
      </c>
      <c r="F184" s="1238"/>
      <c r="G184" s="1238"/>
      <c r="H184" s="1238"/>
      <c r="I184" s="190" t="s">
        <v>177</v>
      </c>
      <c r="J184" s="191" t="s">
        <v>177</v>
      </c>
      <c r="K184" s="132" t="s">
        <v>177</v>
      </c>
      <c r="L184" s="44"/>
      <c r="M184" s="44"/>
      <c r="N184" s="44"/>
      <c r="O184" s="44"/>
      <c r="P184" s="44"/>
      <c r="Q184" s="44"/>
      <c r="R184" s="44"/>
      <c r="S184" s="44"/>
      <c r="T184" s="157"/>
      <c r="U184" s="158"/>
      <c r="V184" s="157"/>
      <c r="W184" s="158"/>
      <c r="X184" s="157"/>
      <c r="Y184" s="158"/>
      <c r="Z184" s="157"/>
      <c r="AA184" s="158"/>
      <c r="AB184" s="159"/>
      <c r="AC184" s="158"/>
      <c r="AD184" s="158"/>
      <c r="AE184" s="158"/>
      <c r="AF184" s="159"/>
      <c r="AG184" s="158"/>
      <c r="AH184" s="159"/>
      <c r="AI184" s="158"/>
      <c r="AJ184" s="160"/>
      <c r="AK184" s="134"/>
      <c r="AL184" s="134"/>
      <c r="AM184" s="134"/>
      <c r="AN184" s="134"/>
      <c r="AO184" s="18"/>
    </row>
    <row r="185" spans="1:41" s="11" customFormat="1" ht="21" hidden="1" customHeight="1">
      <c r="A185" s="193"/>
      <c r="B185" s="194"/>
      <c r="C185" s="194"/>
      <c r="D185" s="194"/>
      <c r="E185" s="1238" t="s">
        <v>94</v>
      </c>
      <c r="F185" s="1238"/>
      <c r="G185" s="1238"/>
      <c r="H185" s="1238"/>
      <c r="I185" s="190" t="s">
        <v>177</v>
      </c>
      <c r="J185" s="191" t="s">
        <v>177</v>
      </c>
      <c r="K185" s="132" t="s">
        <v>177</v>
      </c>
      <c r="L185" s="44"/>
      <c r="M185" s="44"/>
      <c r="N185" s="44"/>
      <c r="O185" s="44"/>
      <c r="P185" s="44"/>
      <c r="Q185" s="44"/>
      <c r="R185" s="44"/>
      <c r="S185" s="44"/>
      <c r="T185" s="157"/>
      <c r="U185" s="158"/>
      <c r="V185" s="157"/>
      <c r="W185" s="158"/>
      <c r="X185" s="157"/>
      <c r="Y185" s="158"/>
      <c r="Z185" s="157"/>
      <c r="AA185" s="158"/>
      <c r="AB185" s="159"/>
      <c r="AC185" s="158"/>
      <c r="AD185" s="158"/>
      <c r="AE185" s="158"/>
      <c r="AF185" s="159"/>
      <c r="AG185" s="158"/>
      <c r="AH185" s="159"/>
      <c r="AI185" s="158"/>
      <c r="AJ185" s="160"/>
      <c r="AK185" s="134"/>
      <c r="AL185" s="134"/>
      <c r="AM185" s="134"/>
      <c r="AN185" s="134"/>
      <c r="AO185" s="18"/>
    </row>
    <row r="186" spans="1:41" s="11" customFormat="1">
      <c r="A186" s="295"/>
      <c r="B186" s="296"/>
      <c r="C186" s="296"/>
      <c r="D186" s="1250" t="s">
        <v>295</v>
      </c>
      <c r="E186" s="1250"/>
      <c r="F186" s="1250"/>
      <c r="G186" s="1250"/>
      <c r="H186" s="1250"/>
      <c r="I186" s="190" t="s">
        <v>177</v>
      </c>
      <c r="J186" s="191" t="s">
        <v>177</v>
      </c>
      <c r="K186" s="132" t="s">
        <v>177</v>
      </c>
      <c r="L186" s="156"/>
      <c r="M186" s="156"/>
      <c r="N186" s="156"/>
      <c r="O186" s="156"/>
      <c r="P186" s="156"/>
      <c r="Q186" s="156"/>
      <c r="R186" s="156"/>
      <c r="S186" s="156"/>
      <c r="T186" s="157"/>
      <c r="U186" s="158"/>
      <c r="V186" s="157"/>
      <c r="W186" s="158"/>
      <c r="X186" s="157"/>
      <c r="Y186" s="158"/>
      <c r="Z186" s="157"/>
      <c r="AA186" s="158"/>
      <c r="AB186" s="159"/>
      <c r="AC186" s="158"/>
      <c r="AD186" s="158"/>
      <c r="AE186" s="158"/>
      <c r="AF186" s="159"/>
      <c r="AG186" s="158"/>
      <c r="AH186" s="159"/>
      <c r="AI186" s="158"/>
      <c r="AJ186" s="160"/>
      <c r="AK186" s="134"/>
      <c r="AL186" s="134"/>
      <c r="AM186" s="134"/>
      <c r="AN186" s="134"/>
      <c r="AO186" s="18"/>
    </row>
    <row r="187" spans="1:41" s="11" customFormat="1" hidden="1">
      <c r="A187" s="193"/>
      <c r="B187" s="194"/>
      <c r="C187" s="194"/>
      <c r="D187" s="194"/>
      <c r="E187" s="1238" t="s">
        <v>95</v>
      </c>
      <c r="F187" s="1238"/>
      <c r="G187" s="1238"/>
      <c r="H187" s="1238"/>
      <c r="I187" s="190" t="s">
        <v>177</v>
      </c>
      <c r="J187" s="191" t="s">
        <v>177</v>
      </c>
      <c r="K187" s="132" t="s">
        <v>177</v>
      </c>
      <c r="L187" s="44"/>
      <c r="M187" s="44"/>
      <c r="N187" s="44"/>
      <c r="O187" s="44"/>
      <c r="P187" s="44"/>
      <c r="Q187" s="44"/>
      <c r="R187" s="44"/>
      <c r="S187" s="44"/>
      <c r="T187" s="157"/>
      <c r="U187" s="158"/>
      <c r="V187" s="157"/>
      <c r="W187" s="158"/>
      <c r="X187" s="157"/>
      <c r="Y187" s="158"/>
      <c r="Z187" s="157"/>
      <c r="AA187" s="158"/>
      <c r="AB187" s="159"/>
      <c r="AC187" s="158"/>
      <c r="AD187" s="158"/>
      <c r="AE187" s="158"/>
      <c r="AF187" s="159"/>
      <c r="AG187" s="158"/>
      <c r="AH187" s="159"/>
      <c r="AI187" s="158"/>
      <c r="AJ187" s="160"/>
      <c r="AK187" s="134"/>
      <c r="AL187" s="134"/>
      <c r="AM187" s="134"/>
      <c r="AN187" s="134"/>
      <c r="AO187" s="18"/>
    </row>
    <row r="188" spans="1:41" s="11" customFormat="1" hidden="1">
      <c r="A188" s="193"/>
      <c r="B188" s="194"/>
      <c r="C188" s="194"/>
      <c r="D188" s="194"/>
      <c r="E188" s="1238" t="s">
        <v>96</v>
      </c>
      <c r="F188" s="1238"/>
      <c r="G188" s="1238"/>
      <c r="H188" s="1238"/>
      <c r="I188" s="190"/>
      <c r="J188" s="191"/>
      <c r="K188" s="132" t="s">
        <v>177</v>
      </c>
      <c r="L188" s="44"/>
      <c r="M188" s="44"/>
      <c r="N188" s="44"/>
      <c r="O188" s="44"/>
      <c r="P188" s="44"/>
      <c r="Q188" s="44"/>
      <c r="R188" s="44"/>
      <c r="S188" s="44"/>
      <c r="T188" s="157"/>
      <c r="U188" s="158"/>
      <c r="V188" s="157"/>
      <c r="W188" s="158"/>
      <c r="X188" s="157"/>
      <c r="Y188" s="158"/>
      <c r="Z188" s="157"/>
      <c r="AA188" s="158"/>
      <c r="AB188" s="159"/>
      <c r="AC188" s="158"/>
      <c r="AD188" s="158"/>
      <c r="AE188" s="158"/>
      <c r="AF188" s="159"/>
      <c r="AG188" s="158"/>
      <c r="AH188" s="159"/>
      <c r="AI188" s="158"/>
      <c r="AJ188" s="160"/>
      <c r="AK188" s="134"/>
      <c r="AL188" s="134"/>
      <c r="AM188" s="134"/>
      <c r="AN188" s="134"/>
      <c r="AO188" s="18"/>
    </row>
    <row r="189" spans="1:41" s="11" customFormat="1" hidden="1">
      <c r="A189" s="193"/>
      <c r="B189" s="194"/>
      <c r="C189" s="194"/>
      <c r="D189" s="194"/>
      <c r="E189" s="1238" t="s">
        <v>97</v>
      </c>
      <c r="F189" s="1238"/>
      <c r="G189" s="1238"/>
      <c r="H189" s="1238"/>
      <c r="I189" s="190"/>
      <c r="J189" s="191"/>
      <c r="K189" s="132" t="s">
        <v>177</v>
      </c>
      <c r="L189" s="44"/>
      <c r="M189" s="44"/>
      <c r="N189" s="44"/>
      <c r="O189" s="44"/>
      <c r="P189" s="44"/>
      <c r="Q189" s="44"/>
      <c r="R189" s="44"/>
      <c r="S189" s="44"/>
      <c r="T189" s="157"/>
      <c r="U189" s="136"/>
      <c r="V189" s="157"/>
      <c r="W189" s="136"/>
      <c r="X189" s="157"/>
      <c r="Y189" s="136"/>
      <c r="Z189" s="143"/>
      <c r="AA189" s="136"/>
      <c r="AB189" s="138"/>
      <c r="AC189" s="136"/>
      <c r="AD189" s="136"/>
      <c r="AE189" s="136"/>
      <c r="AF189" s="138"/>
      <c r="AG189" s="136"/>
      <c r="AH189" s="138"/>
      <c r="AI189" s="136"/>
      <c r="AJ189" s="137"/>
      <c r="AK189" s="134"/>
      <c r="AL189" s="134"/>
      <c r="AM189" s="134"/>
      <c r="AN189" s="134"/>
      <c r="AO189" s="18"/>
    </row>
    <row r="190" spans="1:41" s="11" customFormat="1" hidden="1">
      <c r="A190" s="193"/>
      <c r="B190" s="194"/>
      <c r="C190" s="194"/>
      <c r="D190" s="194"/>
      <c r="E190" s="1238" t="s">
        <v>98</v>
      </c>
      <c r="F190" s="1238"/>
      <c r="G190" s="1238"/>
      <c r="H190" s="1238"/>
      <c r="I190" s="190"/>
      <c r="J190" s="191"/>
      <c r="K190" s="132" t="s">
        <v>177</v>
      </c>
      <c r="L190" s="44"/>
      <c r="M190" s="44"/>
      <c r="N190" s="44"/>
      <c r="O190" s="44"/>
      <c r="P190" s="44"/>
      <c r="Q190" s="44"/>
      <c r="R190" s="44"/>
      <c r="S190" s="44"/>
      <c r="T190" s="40"/>
      <c r="U190" s="136"/>
      <c r="V190" s="40"/>
      <c r="W190" s="136"/>
      <c r="X190" s="40"/>
      <c r="Y190" s="136"/>
      <c r="Z190" s="40"/>
      <c r="AA190" s="136"/>
      <c r="AB190" s="40"/>
      <c r="AC190" s="136"/>
      <c r="AD190" s="136"/>
      <c r="AE190" s="136"/>
      <c r="AF190" s="40"/>
      <c r="AG190" s="136"/>
      <c r="AH190" s="40"/>
      <c r="AI190" s="136"/>
      <c r="AJ190" s="137"/>
      <c r="AK190" s="134"/>
      <c r="AL190" s="134"/>
      <c r="AM190" s="134"/>
      <c r="AN190" s="134"/>
      <c r="AO190" s="18"/>
    </row>
    <row r="191" spans="1:41" s="11" customFormat="1">
      <c r="A191" s="189"/>
      <c r="B191" s="282"/>
      <c r="C191" s="1253" t="s">
        <v>519</v>
      </c>
      <c r="D191" s="1253"/>
      <c r="E191" s="1253"/>
      <c r="F191" s="1253"/>
      <c r="G191" s="1253"/>
      <c r="H191" s="1253"/>
      <c r="I191" s="205"/>
      <c r="J191" s="206"/>
      <c r="K191" s="148"/>
      <c r="L191" s="148"/>
      <c r="M191" s="148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  <c r="Z191" s="149"/>
      <c r="AA191" s="149"/>
      <c r="AB191" s="149"/>
      <c r="AC191" s="149"/>
      <c r="AD191" s="149"/>
      <c r="AE191" s="147"/>
      <c r="AF191" s="147"/>
      <c r="AG191" s="147"/>
      <c r="AH191" s="147"/>
      <c r="AI191" s="147"/>
      <c r="AJ191" s="149"/>
      <c r="AK191" s="149"/>
      <c r="AL191" s="149"/>
      <c r="AM191" s="149"/>
      <c r="AN191" s="149"/>
      <c r="AO191" s="147"/>
    </row>
    <row r="192" spans="1:41" s="11" customFormat="1">
      <c r="A192" s="207"/>
      <c r="B192" s="1255" t="s">
        <v>64</v>
      </c>
      <c r="C192" s="1255"/>
      <c r="D192" s="1255"/>
      <c r="E192" s="1255"/>
      <c r="F192" s="1255"/>
      <c r="G192" s="1255"/>
      <c r="H192" s="1255"/>
      <c r="I192" s="208"/>
      <c r="J192" s="209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  <c r="X192" s="155"/>
      <c r="Y192" s="155"/>
      <c r="Z192" s="155"/>
      <c r="AA192" s="155"/>
      <c r="AB192" s="155"/>
      <c r="AC192" s="155"/>
      <c r="AD192" s="155"/>
      <c r="AE192" s="155"/>
      <c r="AF192" s="155"/>
      <c r="AG192" s="155"/>
      <c r="AH192" s="155"/>
      <c r="AI192" s="155"/>
      <c r="AJ192" s="155"/>
      <c r="AK192" s="155"/>
      <c r="AL192" s="155"/>
      <c r="AM192" s="155"/>
      <c r="AN192" s="155"/>
      <c r="AO192" s="165"/>
    </row>
    <row r="193" spans="1:41" s="11" customFormat="1" ht="21" customHeight="1">
      <c r="A193" s="189"/>
      <c r="B193" s="200"/>
      <c r="C193" s="1243" t="s">
        <v>296</v>
      </c>
      <c r="D193" s="1243"/>
      <c r="E193" s="1243"/>
      <c r="F193" s="1243"/>
      <c r="G193" s="1243"/>
      <c r="H193" s="1243"/>
      <c r="I193" s="190" t="s">
        <v>177</v>
      </c>
      <c r="J193" s="191" t="s">
        <v>177</v>
      </c>
      <c r="K193" s="41"/>
      <c r="L193" s="41"/>
      <c r="M193" s="41"/>
      <c r="N193" s="41"/>
      <c r="O193" s="41"/>
      <c r="P193" s="41"/>
      <c r="Q193" s="41"/>
      <c r="R193" s="41"/>
      <c r="S193" s="41"/>
      <c r="T193" s="157"/>
      <c r="U193" s="158"/>
      <c r="V193" s="157"/>
      <c r="W193" s="158"/>
      <c r="X193" s="157"/>
      <c r="Y193" s="158"/>
      <c r="Z193" s="157"/>
      <c r="AA193" s="158"/>
      <c r="AB193" s="159"/>
      <c r="AC193" s="158"/>
      <c r="AD193" s="158"/>
      <c r="AE193" s="158"/>
      <c r="AF193" s="159"/>
      <c r="AG193" s="158"/>
      <c r="AH193" s="159"/>
      <c r="AI193" s="158"/>
      <c r="AJ193" s="160"/>
      <c r="AK193" s="134"/>
      <c r="AL193" s="134"/>
      <c r="AM193" s="134"/>
      <c r="AN193" s="134"/>
      <c r="AO193" s="18"/>
    </row>
    <row r="194" spans="1:41" s="11" customFormat="1">
      <c r="A194" s="189"/>
      <c r="B194" s="200"/>
      <c r="C194" s="200"/>
      <c r="D194" s="1253" t="s">
        <v>297</v>
      </c>
      <c r="E194" s="1253"/>
      <c r="F194" s="1253"/>
      <c r="G194" s="1253"/>
      <c r="H194" s="1253"/>
      <c r="I194" s="190"/>
      <c r="J194" s="191"/>
      <c r="K194" s="41"/>
      <c r="L194" s="41"/>
      <c r="M194" s="41"/>
      <c r="N194" s="41"/>
      <c r="O194" s="41"/>
      <c r="P194" s="41"/>
      <c r="Q194" s="41"/>
      <c r="R194" s="41"/>
      <c r="S194" s="41"/>
      <c r="T194" s="157"/>
      <c r="U194" s="158"/>
      <c r="V194" s="157"/>
      <c r="W194" s="158"/>
      <c r="X194" s="157"/>
      <c r="Y194" s="158"/>
      <c r="Z194" s="157"/>
      <c r="AA194" s="158"/>
      <c r="AB194" s="159"/>
      <c r="AC194" s="158"/>
      <c r="AD194" s="158"/>
      <c r="AE194" s="158"/>
      <c r="AF194" s="159"/>
      <c r="AG194" s="158"/>
      <c r="AH194" s="159"/>
      <c r="AI194" s="158"/>
      <c r="AJ194" s="160"/>
      <c r="AK194" s="134"/>
      <c r="AL194" s="134"/>
      <c r="AM194" s="134"/>
      <c r="AN194" s="134"/>
      <c r="AO194" s="18"/>
    </row>
    <row r="195" spans="1:41" s="13" customFormat="1" hidden="1">
      <c r="A195" s="189"/>
      <c r="B195" s="200"/>
      <c r="C195" s="200"/>
      <c r="D195" s="282"/>
      <c r="E195" s="1238" t="s">
        <v>298</v>
      </c>
      <c r="F195" s="1238"/>
      <c r="G195" s="1238"/>
      <c r="H195" s="1238"/>
      <c r="I195" s="190" t="s">
        <v>177</v>
      </c>
      <c r="J195" s="191" t="s">
        <v>177</v>
      </c>
      <c r="K195" s="166"/>
      <c r="L195" s="166"/>
      <c r="M195" s="166"/>
      <c r="N195" s="166"/>
      <c r="O195" s="166"/>
      <c r="P195" s="166"/>
      <c r="Q195" s="166"/>
      <c r="R195" s="166"/>
      <c r="S195" s="166"/>
      <c r="T195" s="161"/>
      <c r="U195" s="162"/>
      <c r="V195" s="161"/>
      <c r="W195" s="162"/>
      <c r="X195" s="161"/>
      <c r="Y195" s="162"/>
      <c r="Z195" s="161"/>
      <c r="AA195" s="162"/>
      <c r="AB195" s="163"/>
      <c r="AC195" s="162"/>
      <c r="AD195" s="162"/>
      <c r="AE195" s="162"/>
      <c r="AF195" s="163"/>
      <c r="AG195" s="162"/>
      <c r="AH195" s="163"/>
      <c r="AI195" s="162"/>
      <c r="AJ195" s="164"/>
      <c r="AK195" s="131"/>
      <c r="AL195" s="131"/>
      <c r="AM195" s="131"/>
      <c r="AN195" s="131"/>
      <c r="AO195" s="151"/>
    </row>
    <row r="196" spans="1:41" s="11" customFormat="1" hidden="1">
      <c r="A196" s="193"/>
      <c r="B196" s="194"/>
      <c r="C196" s="194"/>
      <c r="D196" s="194"/>
      <c r="E196" s="210"/>
      <c r="F196" s="210"/>
      <c r="G196" s="210"/>
      <c r="H196" s="210" t="s">
        <v>299</v>
      </c>
      <c r="I196" s="190" t="s">
        <v>177</v>
      </c>
      <c r="J196" s="191" t="s">
        <v>177</v>
      </c>
      <c r="K196" s="41"/>
      <c r="L196" s="41"/>
      <c r="M196" s="41"/>
      <c r="N196" s="41"/>
      <c r="O196" s="41"/>
      <c r="P196" s="41"/>
      <c r="Q196" s="41"/>
      <c r="R196" s="41"/>
      <c r="S196" s="41"/>
      <c r="T196" s="157"/>
      <c r="U196" s="158"/>
      <c r="V196" s="157"/>
      <c r="W196" s="158"/>
      <c r="X196" s="157"/>
      <c r="Y196" s="158"/>
      <c r="Z196" s="157"/>
      <c r="AA196" s="158"/>
      <c r="AB196" s="159"/>
      <c r="AC196" s="158"/>
      <c r="AD196" s="158"/>
      <c r="AE196" s="158"/>
      <c r="AF196" s="159"/>
      <c r="AG196" s="158"/>
      <c r="AH196" s="159"/>
      <c r="AI196" s="158"/>
      <c r="AJ196" s="160"/>
      <c r="AK196" s="134"/>
      <c r="AL196" s="134"/>
      <c r="AM196" s="134"/>
      <c r="AN196" s="134"/>
      <c r="AO196" s="18"/>
    </row>
    <row r="197" spans="1:41" s="11" customFormat="1" hidden="1">
      <c r="A197" s="193"/>
      <c r="B197" s="194"/>
      <c r="C197" s="194"/>
      <c r="D197" s="194"/>
      <c r="E197" s="210"/>
      <c r="F197" s="210"/>
      <c r="G197" s="210"/>
      <c r="H197" s="210" t="s">
        <v>300</v>
      </c>
      <c r="I197" s="190" t="s">
        <v>177</v>
      </c>
      <c r="J197" s="191" t="s">
        <v>177</v>
      </c>
      <c r="K197" s="41"/>
      <c r="L197" s="41"/>
      <c r="M197" s="41"/>
      <c r="N197" s="41"/>
      <c r="O197" s="41"/>
      <c r="P197" s="41"/>
      <c r="Q197" s="41"/>
      <c r="R197" s="41"/>
      <c r="S197" s="41"/>
      <c r="T197" s="157"/>
      <c r="U197" s="158"/>
      <c r="V197" s="157"/>
      <c r="W197" s="158"/>
      <c r="X197" s="157"/>
      <c r="Y197" s="158"/>
      <c r="Z197" s="157"/>
      <c r="AA197" s="158"/>
      <c r="AB197" s="159"/>
      <c r="AC197" s="158"/>
      <c r="AD197" s="158"/>
      <c r="AE197" s="158"/>
      <c r="AF197" s="159"/>
      <c r="AG197" s="158"/>
      <c r="AH197" s="159"/>
      <c r="AI197" s="158"/>
      <c r="AJ197" s="160"/>
      <c r="AK197" s="134"/>
      <c r="AL197" s="134"/>
      <c r="AM197" s="134"/>
      <c r="AN197" s="134"/>
      <c r="AO197" s="18"/>
    </row>
    <row r="198" spans="1:41" s="11" customFormat="1" hidden="1">
      <c r="A198" s="193"/>
      <c r="B198" s="194"/>
      <c r="C198" s="194"/>
      <c r="D198" s="194"/>
      <c r="E198" s="1238" t="s">
        <v>301</v>
      </c>
      <c r="F198" s="1238"/>
      <c r="G198" s="1238"/>
      <c r="H198" s="1238"/>
      <c r="I198" s="190" t="s">
        <v>177</v>
      </c>
      <c r="J198" s="191" t="s">
        <v>177</v>
      </c>
      <c r="K198" s="41"/>
      <c r="L198" s="41"/>
      <c r="M198" s="41"/>
      <c r="N198" s="41"/>
      <c r="O198" s="41"/>
      <c r="P198" s="41"/>
      <c r="Q198" s="41"/>
      <c r="R198" s="41"/>
      <c r="S198" s="41"/>
      <c r="T198" s="157"/>
      <c r="U198" s="158"/>
      <c r="V198" s="157"/>
      <c r="W198" s="158"/>
      <c r="X198" s="157"/>
      <c r="Y198" s="158"/>
      <c r="Z198" s="157"/>
      <c r="AA198" s="158"/>
      <c r="AB198" s="159"/>
      <c r="AC198" s="158"/>
      <c r="AD198" s="158"/>
      <c r="AE198" s="158"/>
      <c r="AF198" s="159"/>
      <c r="AG198" s="158"/>
      <c r="AH198" s="159"/>
      <c r="AI198" s="158"/>
      <c r="AJ198" s="160"/>
      <c r="AK198" s="134"/>
      <c r="AL198" s="134"/>
      <c r="AM198" s="134"/>
      <c r="AN198" s="134"/>
      <c r="AO198" s="18"/>
    </row>
    <row r="199" spans="1:41" s="11" customFormat="1" hidden="1">
      <c r="A199" s="193"/>
      <c r="B199" s="194"/>
      <c r="C199" s="194"/>
      <c r="D199" s="194"/>
      <c r="E199" s="194"/>
      <c r="F199" s="194"/>
      <c r="G199" s="194"/>
      <c r="H199" s="280" t="s">
        <v>302</v>
      </c>
      <c r="I199" s="190" t="s">
        <v>177</v>
      </c>
      <c r="J199" s="191" t="s">
        <v>177</v>
      </c>
      <c r="K199" s="41"/>
      <c r="L199" s="41"/>
      <c r="M199" s="41"/>
      <c r="N199" s="41"/>
      <c r="O199" s="41"/>
      <c r="P199" s="41"/>
      <c r="Q199" s="41"/>
      <c r="R199" s="41"/>
      <c r="S199" s="41"/>
      <c r="T199" s="157"/>
      <c r="U199" s="158"/>
      <c r="V199" s="157"/>
      <c r="W199" s="158"/>
      <c r="X199" s="157"/>
      <c r="Y199" s="158"/>
      <c r="Z199" s="157"/>
      <c r="AA199" s="158"/>
      <c r="AB199" s="159"/>
      <c r="AC199" s="158"/>
      <c r="AD199" s="158"/>
      <c r="AE199" s="158"/>
      <c r="AF199" s="159"/>
      <c r="AG199" s="158"/>
      <c r="AH199" s="159"/>
      <c r="AI199" s="158"/>
      <c r="AJ199" s="160"/>
      <c r="AK199" s="134"/>
      <c r="AL199" s="134"/>
      <c r="AM199" s="134"/>
      <c r="AN199" s="134"/>
      <c r="AO199" s="18"/>
    </row>
    <row r="200" spans="1:41" s="11" customFormat="1" hidden="1">
      <c r="A200" s="193"/>
      <c r="B200" s="194"/>
      <c r="C200" s="194"/>
      <c r="D200" s="194"/>
      <c r="E200" s="194"/>
      <c r="F200" s="194"/>
      <c r="G200" s="194"/>
      <c r="H200" s="280" t="s">
        <v>303</v>
      </c>
      <c r="I200" s="190" t="s">
        <v>177</v>
      </c>
      <c r="J200" s="191" t="s">
        <v>177</v>
      </c>
      <c r="K200" s="41"/>
      <c r="L200" s="41"/>
      <c r="M200" s="41"/>
      <c r="N200" s="41"/>
      <c r="O200" s="41"/>
      <c r="P200" s="41"/>
      <c r="Q200" s="41"/>
      <c r="R200" s="41"/>
      <c r="S200" s="41"/>
      <c r="T200" s="157"/>
      <c r="U200" s="158"/>
      <c r="V200" s="157"/>
      <c r="W200" s="158"/>
      <c r="X200" s="157"/>
      <c r="Y200" s="158"/>
      <c r="Z200" s="157"/>
      <c r="AA200" s="158"/>
      <c r="AB200" s="159"/>
      <c r="AC200" s="158"/>
      <c r="AD200" s="158"/>
      <c r="AE200" s="158"/>
      <c r="AF200" s="159"/>
      <c r="AG200" s="158"/>
      <c r="AH200" s="159"/>
      <c r="AI200" s="158"/>
      <c r="AJ200" s="160"/>
      <c r="AK200" s="134"/>
      <c r="AL200" s="134"/>
      <c r="AM200" s="134"/>
      <c r="AN200" s="134"/>
      <c r="AO200" s="18"/>
    </row>
    <row r="201" spans="1:41" s="11" customFormat="1" hidden="1">
      <c r="A201" s="193"/>
      <c r="B201" s="194"/>
      <c r="C201" s="194"/>
      <c r="D201" s="194"/>
      <c r="E201" s="1238" t="s">
        <v>135</v>
      </c>
      <c r="F201" s="1238"/>
      <c r="G201" s="1238"/>
      <c r="H201" s="1238"/>
      <c r="I201" s="190" t="s">
        <v>177</v>
      </c>
      <c r="J201" s="191" t="s">
        <v>177</v>
      </c>
      <c r="K201" s="41"/>
      <c r="L201" s="41"/>
      <c r="M201" s="41"/>
      <c r="N201" s="41"/>
      <c r="O201" s="41"/>
      <c r="P201" s="41"/>
      <c r="Q201" s="41"/>
      <c r="R201" s="41"/>
      <c r="S201" s="41"/>
      <c r="T201" s="157"/>
      <c r="U201" s="158"/>
      <c r="V201" s="157"/>
      <c r="W201" s="158"/>
      <c r="X201" s="157"/>
      <c r="Y201" s="158"/>
      <c r="Z201" s="157"/>
      <c r="AA201" s="158"/>
      <c r="AB201" s="159"/>
      <c r="AC201" s="158"/>
      <c r="AD201" s="158"/>
      <c r="AE201" s="158"/>
      <c r="AF201" s="159"/>
      <c r="AG201" s="158"/>
      <c r="AH201" s="159"/>
      <c r="AI201" s="158"/>
      <c r="AJ201" s="160"/>
      <c r="AK201" s="134"/>
      <c r="AL201" s="134"/>
      <c r="AM201" s="134"/>
      <c r="AN201" s="134"/>
      <c r="AO201" s="18"/>
    </row>
    <row r="202" spans="1:41" s="11" customFormat="1" hidden="1">
      <c r="A202" s="193"/>
      <c r="B202" s="194"/>
      <c r="C202" s="194"/>
      <c r="D202" s="194"/>
      <c r="E202" s="194"/>
      <c r="F202" s="194"/>
      <c r="G202" s="194"/>
      <c r="H202" s="280" t="s">
        <v>304</v>
      </c>
      <c r="I202" s="190" t="s">
        <v>177</v>
      </c>
      <c r="J202" s="191" t="s">
        <v>177</v>
      </c>
      <c r="K202" s="41"/>
      <c r="L202" s="41"/>
      <c r="M202" s="41"/>
      <c r="N202" s="41"/>
      <c r="O202" s="41"/>
      <c r="P202" s="41"/>
      <c r="Q202" s="41"/>
      <c r="R202" s="41"/>
      <c r="S202" s="41"/>
      <c r="T202" s="157"/>
      <c r="U202" s="158"/>
      <c r="V202" s="157"/>
      <c r="W202" s="158"/>
      <c r="X202" s="157"/>
      <c r="Y202" s="158"/>
      <c r="Z202" s="157"/>
      <c r="AA202" s="158"/>
      <c r="AB202" s="159"/>
      <c r="AC202" s="158"/>
      <c r="AD202" s="158"/>
      <c r="AE202" s="158"/>
      <c r="AF202" s="159"/>
      <c r="AG202" s="158"/>
      <c r="AH202" s="159"/>
      <c r="AI202" s="158"/>
      <c r="AJ202" s="160"/>
      <c r="AK202" s="134"/>
      <c r="AL202" s="134"/>
      <c r="AM202" s="134"/>
      <c r="AN202" s="134"/>
      <c r="AO202" s="18"/>
    </row>
    <row r="203" spans="1:41" s="11" customFormat="1" hidden="1">
      <c r="A203" s="193"/>
      <c r="B203" s="194"/>
      <c r="C203" s="194"/>
      <c r="D203" s="194"/>
      <c r="E203" s="194"/>
      <c r="F203" s="194"/>
      <c r="G203" s="194"/>
      <c r="H203" s="280" t="s">
        <v>305</v>
      </c>
      <c r="I203" s="190" t="s">
        <v>177</v>
      </c>
      <c r="J203" s="191" t="s">
        <v>177</v>
      </c>
      <c r="K203" s="41"/>
      <c r="L203" s="41"/>
      <c r="M203" s="41"/>
      <c r="N203" s="41"/>
      <c r="O203" s="41"/>
      <c r="P203" s="41"/>
      <c r="Q203" s="41"/>
      <c r="R203" s="41"/>
      <c r="S203" s="41"/>
      <c r="T203" s="157"/>
      <c r="U203" s="158"/>
      <c r="V203" s="157"/>
      <c r="W203" s="158"/>
      <c r="X203" s="157"/>
      <c r="Y203" s="158"/>
      <c r="Z203" s="157"/>
      <c r="AA203" s="158"/>
      <c r="AB203" s="159"/>
      <c r="AC203" s="158"/>
      <c r="AD203" s="158"/>
      <c r="AE203" s="158"/>
      <c r="AF203" s="159"/>
      <c r="AG203" s="158"/>
      <c r="AH203" s="159"/>
      <c r="AI203" s="158"/>
      <c r="AJ203" s="160"/>
      <c r="AK203" s="134"/>
      <c r="AL203" s="134"/>
      <c r="AM203" s="134"/>
      <c r="AN203" s="134"/>
      <c r="AO203" s="18"/>
    </row>
    <row r="204" spans="1:41" s="11" customFormat="1" hidden="1">
      <c r="A204" s="193"/>
      <c r="B204" s="194"/>
      <c r="C204" s="194"/>
      <c r="D204" s="194"/>
      <c r="E204" s="1238" t="s">
        <v>306</v>
      </c>
      <c r="F204" s="1238"/>
      <c r="G204" s="1238"/>
      <c r="H204" s="1238"/>
      <c r="I204" s="190" t="s">
        <v>177</v>
      </c>
      <c r="J204" s="191" t="s">
        <v>177</v>
      </c>
      <c r="K204" s="41"/>
      <c r="L204" s="41"/>
      <c r="M204" s="41"/>
      <c r="N204" s="41"/>
      <c r="O204" s="41"/>
      <c r="P204" s="41"/>
      <c r="Q204" s="41"/>
      <c r="R204" s="41"/>
      <c r="S204" s="41"/>
      <c r="T204" s="157"/>
      <c r="U204" s="158"/>
      <c r="V204" s="157"/>
      <c r="W204" s="158"/>
      <c r="X204" s="157"/>
      <c r="Y204" s="158"/>
      <c r="Z204" s="157"/>
      <c r="AA204" s="158"/>
      <c r="AB204" s="159"/>
      <c r="AC204" s="158"/>
      <c r="AD204" s="158"/>
      <c r="AE204" s="158"/>
      <c r="AF204" s="159"/>
      <c r="AG204" s="158"/>
      <c r="AH204" s="159"/>
      <c r="AI204" s="158"/>
      <c r="AJ204" s="160"/>
      <c r="AK204" s="134"/>
      <c r="AL204" s="134"/>
      <c r="AM204" s="134"/>
      <c r="AN204" s="134"/>
      <c r="AO204" s="18"/>
    </row>
    <row r="205" spans="1:41" s="11" customFormat="1">
      <c r="A205" s="193"/>
      <c r="B205" s="194"/>
      <c r="C205" s="194"/>
      <c r="D205" s="1250" t="s">
        <v>307</v>
      </c>
      <c r="E205" s="1250"/>
      <c r="F205" s="1250"/>
      <c r="G205" s="1250"/>
      <c r="H205" s="1250"/>
      <c r="I205" s="190" t="s">
        <v>177</v>
      </c>
      <c r="J205" s="191" t="s">
        <v>177</v>
      </c>
      <c r="K205" s="44"/>
      <c r="L205" s="44"/>
      <c r="M205" s="44"/>
      <c r="N205" s="44"/>
      <c r="O205" s="44"/>
      <c r="P205" s="44"/>
      <c r="Q205" s="44"/>
      <c r="R205" s="44"/>
      <c r="S205" s="44"/>
      <c r="T205" s="40"/>
      <c r="U205" s="136"/>
      <c r="V205" s="40"/>
      <c r="W205" s="136"/>
      <c r="X205" s="40"/>
      <c r="Y205" s="136"/>
      <c r="Z205" s="143"/>
      <c r="AA205" s="136"/>
      <c r="AB205" s="143"/>
      <c r="AC205" s="136"/>
      <c r="AD205" s="136"/>
      <c r="AE205" s="136"/>
      <c r="AF205" s="143"/>
      <c r="AG205" s="136"/>
      <c r="AH205" s="143"/>
      <c r="AI205" s="136"/>
      <c r="AJ205" s="137"/>
      <c r="AK205" s="134"/>
      <c r="AL205" s="134"/>
      <c r="AM205" s="134"/>
      <c r="AN205" s="134"/>
      <c r="AO205" s="18"/>
    </row>
    <row r="206" spans="1:41" s="11" customFormat="1" ht="22.5" customHeight="1">
      <c r="A206" s="193"/>
      <c r="B206" s="194"/>
      <c r="C206" s="194"/>
      <c r="D206" s="194"/>
      <c r="E206" s="1248" t="s">
        <v>145</v>
      </c>
      <c r="F206" s="1248"/>
      <c r="G206" s="1248"/>
      <c r="H206" s="1248"/>
      <c r="I206" s="190" t="s">
        <v>177</v>
      </c>
      <c r="J206" s="191" t="s">
        <v>177</v>
      </c>
      <c r="K206" s="44"/>
      <c r="L206" s="44"/>
      <c r="M206" s="44"/>
      <c r="N206" s="44"/>
      <c r="O206" s="44"/>
      <c r="P206" s="44"/>
      <c r="Q206" s="44"/>
      <c r="R206" s="44"/>
      <c r="S206" s="44"/>
      <c r="T206" s="40"/>
      <c r="U206" s="136"/>
      <c r="V206" s="40"/>
      <c r="W206" s="136"/>
      <c r="X206" s="40"/>
      <c r="Y206" s="136"/>
      <c r="Z206" s="143"/>
      <c r="AA206" s="136"/>
      <c r="AB206" s="138"/>
      <c r="AC206" s="136"/>
      <c r="AD206" s="136"/>
      <c r="AE206" s="136"/>
      <c r="AF206" s="138"/>
      <c r="AG206" s="136"/>
      <c r="AH206" s="138"/>
      <c r="AI206" s="136"/>
      <c r="AJ206" s="137"/>
      <c r="AK206" s="134"/>
      <c r="AL206" s="134"/>
      <c r="AM206" s="134"/>
      <c r="AN206" s="134"/>
      <c r="AO206" s="18"/>
    </row>
    <row r="207" spans="1:41" s="11" customFormat="1">
      <c r="A207" s="193"/>
      <c r="B207" s="194"/>
      <c r="C207" s="194"/>
      <c r="D207" s="194"/>
      <c r="E207" s="1248" t="s">
        <v>308</v>
      </c>
      <c r="F207" s="1248"/>
      <c r="G207" s="1248"/>
      <c r="H207" s="1248"/>
      <c r="I207" s="190" t="s">
        <v>177</v>
      </c>
      <c r="J207" s="191" t="s">
        <v>177</v>
      </c>
      <c r="K207" s="44"/>
      <c r="L207" s="44"/>
      <c r="M207" s="44"/>
      <c r="N207" s="44"/>
      <c r="O207" s="44"/>
      <c r="P207" s="44"/>
      <c r="Q207" s="44"/>
      <c r="R207" s="44"/>
      <c r="S207" s="44"/>
      <c r="T207" s="40"/>
      <c r="U207" s="34"/>
      <c r="V207" s="40"/>
      <c r="W207" s="34"/>
      <c r="X207" s="40"/>
      <c r="Y207" s="34"/>
      <c r="Z207" s="40"/>
      <c r="AA207" s="34"/>
      <c r="AB207" s="133"/>
      <c r="AC207" s="34"/>
      <c r="AD207" s="34"/>
      <c r="AE207" s="34"/>
      <c r="AF207" s="133"/>
      <c r="AG207" s="34"/>
      <c r="AH207" s="133"/>
      <c r="AI207" s="34"/>
      <c r="AJ207" s="35"/>
      <c r="AK207" s="134"/>
      <c r="AL207" s="134"/>
      <c r="AM207" s="134"/>
      <c r="AN207" s="134"/>
      <c r="AO207" s="18"/>
    </row>
    <row r="208" spans="1:41" s="11" customFormat="1">
      <c r="A208" s="193"/>
      <c r="B208" s="194"/>
      <c r="C208" s="194"/>
      <c r="D208" s="194"/>
      <c r="E208" s="1248" t="s">
        <v>536</v>
      </c>
      <c r="F208" s="1248"/>
      <c r="G208" s="1248"/>
      <c r="H208" s="1248"/>
      <c r="I208" s="190" t="s">
        <v>177</v>
      </c>
      <c r="J208" s="191" t="s">
        <v>177</v>
      </c>
      <c r="K208" s="44"/>
      <c r="L208" s="44"/>
      <c r="M208" s="44"/>
      <c r="N208" s="44"/>
      <c r="O208" s="44"/>
      <c r="P208" s="44"/>
      <c r="Q208" s="44"/>
      <c r="R208" s="44"/>
      <c r="S208" s="44"/>
      <c r="T208" s="40"/>
      <c r="U208" s="34"/>
      <c r="V208" s="40"/>
      <c r="W208" s="34"/>
      <c r="X208" s="40"/>
      <c r="Y208" s="34"/>
      <c r="Z208" s="40"/>
      <c r="AA208" s="34"/>
      <c r="AB208" s="133"/>
      <c r="AC208" s="34"/>
      <c r="AD208" s="34"/>
      <c r="AE208" s="34"/>
      <c r="AF208" s="133"/>
      <c r="AG208" s="34"/>
      <c r="AH208" s="133"/>
      <c r="AI208" s="34"/>
      <c r="AJ208" s="35"/>
      <c r="AK208" s="134"/>
      <c r="AL208" s="134"/>
      <c r="AM208" s="134"/>
      <c r="AN208" s="134"/>
      <c r="AO208" s="18"/>
    </row>
    <row r="209" spans="1:41" s="11" customFormat="1">
      <c r="A209" s="193"/>
      <c r="B209" s="194"/>
      <c r="C209" s="194"/>
      <c r="D209" s="194"/>
      <c r="E209" s="1248" t="s">
        <v>144</v>
      </c>
      <c r="F209" s="1248"/>
      <c r="G209" s="1248"/>
      <c r="H209" s="1248"/>
      <c r="I209" s="190" t="s">
        <v>177</v>
      </c>
      <c r="J209" s="191" t="s">
        <v>177</v>
      </c>
      <c r="K209" s="44"/>
      <c r="L209" s="44"/>
      <c r="M209" s="44"/>
      <c r="N209" s="44"/>
      <c r="O209" s="44"/>
      <c r="P209" s="44"/>
      <c r="Q209" s="44"/>
      <c r="R209" s="44"/>
      <c r="S209" s="44"/>
      <c r="T209" s="40"/>
      <c r="U209" s="34"/>
      <c r="V209" s="40"/>
      <c r="W209" s="34"/>
      <c r="X209" s="40"/>
      <c r="Y209" s="34"/>
      <c r="Z209" s="40"/>
      <c r="AA209" s="34"/>
      <c r="AB209" s="133"/>
      <c r="AC209" s="34"/>
      <c r="AD209" s="34"/>
      <c r="AE209" s="34"/>
      <c r="AF209" s="133"/>
      <c r="AG209" s="34"/>
      <c r="AH209" s="133"/>
      <c r="AI209" s="34"/>
      <c r="AJ209" s="35"/>
      <c r="AK209" s="134"/>
      <c r="AL209" s="134"/>
      <c r="AM209" s="134"/>
      <c r="AN209" s="134"/>
      <c r="AO209" s="18"/>
    </row>
    <row r="210" spans="1:41" s="11" customFormat="1">
      <c r="A210" s="193"/>
      <c r="B210" s="194"/>
      <c r="C210" s="194"/>
      <c r="D210" s="194"/>
      <c r="E210" s="1248" t="s">
        <v>535</v>
      </c>
      <c r="F210" s="1248"/>
      <c r="G210" s="1248"/>
      <c r="H210" s="1248"/>
      <c r="I210" s="190" t="s">
        <v>177</v>
      </c>
      <c r="J210" s="191" t="s">
        <v>177</v>
      </c>
      <c r="K210" s="44"/>
      <c r="L210" s="44"/>
      <c r="M210" s="44"/>
      <c r="N210" s="44"/>
      <c r="O210" s="44"/>
      <c r="P210" s="44"/>
      <c r="Q210" s="44"/>
      <c r="R210" s="44"/>
      <c r="S210" s="44"/>
      <c r="T210" s="40"/>
      <c r="U210" s="34"/>
      <c r="V210" s="40"/>
      <c r="W210" s="34"/>
      <c r="X210" s="40"/>
      <c r="Y210" s="34"/>
      <c r="Z210" s="40"/>
      <c r="AA210" s="34"/>
      <c r="AB210" s="133"/>
      <c r="AC210" s="34"/>
      <c r="AD210" s="34"/>
      <c r="AE210" s="34"/>
      <c r="AF210" s="133"/>
      <c r="AG210" s="34"/>
      <c r="AH210" s="133"/>
      <c r="AI210" s="34"/>
      <c r="AJ210" s="35"/>
      <c r="AK210" s="134"/>
      <c r="AL210" s="134"/>
      <c r="AM210" s="134"/>
      <c r="AN210" s="134"/>
      <c r="AO210" s="18"/>
    </row>
    <row r="211" spans="1:41" s="11" customFormat="1">
      <c r="A211" s="193"/>
      <c r="B211" s="194"/>
      <c r="C211" s="194"/>
      <c r="D211" s="194"/>
      <c r="E211" s="1248" t="s">
        <v>309</v>
      </c>
      <c r="F211" s="1248"/>
      <c r="G211" s="1248"/>
      <c r="H211" s="1248"/>
      <c r="I211" s="190" t="s">
        <v>177</v>
      </c>
      <c r="J211" s="191" t="s">
        <v>177</v>
      </c>
      <c r="K211" s="44"/>
      <c r="L211" s="44"/>
      <c r="M211" s="44"/>
      <c r="N211" s="44"/>
      <c r="O211" s="44"/>
      <c r="P211" s="44"/>
      <c r="Q211" s="44"/>
      <c r="R211" s="44"/>
      <c r="S211" s="44"/>
      <c r="T211" s="40"/>
      <c r="U211" s="34"/>
      <c r="V211" s="40"/>
      <c r="W211" s="34"/>
      <c r="X211" s="40"/>
      <c r="Y211" s="34"/>
      <c r="Z211" s="40"/>
      <c r="AA211" s="34"/>
      <c r="AB211" s="133"/>
      <c r="AC211" s="34"/>
      <c r="AD211" s="34"/>
      <c r="AE211" s="34"/>
      <c r="AF211" s="133"/>
      <c r="AG211" s="34"/>
      <c r="AH211" s="133"/>
      <c r="AI211" s="34"/>
      <c r="AJ211" s="35"/>
      <c r="AK211" s="134"/>
      <c r="AL211" s="134"/>
      <c r="AM211" s="134"/>
      <c r="AN211" s="134"/>
      <c r="AO211" s="18"/>
    </row>
    <row r="212" spans="1:41" s="11" customFormat="1">
      <c r="A212" s="193"/>
      <c r="B212" s="194"/>
      <c r="C212" s="194"/>
      <c r="D212" s="194"/>
      <c r="E212" s="1248" t="s">
        <v>310</v>
      </c>
      <c r="F212" s="1248"/>
      <c r="G212" s="1248"/>
      <c r="H212" s="1248"/>
      <c r="I212" s="190" t="s">
        <v>177</v>
      </c>
      <c r="J212" s="191" t="s">
        <v>177</v>
      </c>
      <c r="K212" s="44"/>
      <c r="L212" s="44"/>
      <c r="M212" s="44"/>
      <c r="N212" s="44"/>
      <c r="O212" s="44"/>
      <c r="P212" s="44"/>
      <c r="Q212" s="44"/>
      <c r="R212" s="44"/>
      <c r="S212" s="44"/>
      <c r="T212" s="40"/>
      <c r="U212" s="34"/>
      <c r="V212" s="40"/>
      <c r="W212" s="34"/>
      <c r="X212" s="40"/>
      <c r="Y212" s="34"/>
      <c r="Z212" s="40"/>
      <c r="AA212" s="34"/>
      <c r="AB212" s="133"/>
      <c r="AC212" s="34"/>
      <c r="AD212" s="34"/>
      <c r="AE212" s="34"/>
      <c r="AF212" s="133"/>
      <c r="AG212" s="34"/>
      <c r="AH212" s="133"/>
      <c r="AI212" s="34"/>
      <c r="AJ212" s="35"/>
      <c r="AK212" s="134"/>
      <c r="AL212" s="134"/>
      <c r="AM212" s="134"/>
      <c r="AN212" s="134"/>
      <c r="AO212" s="18"/>
    </row>
    <row r="213" spans="1:41" s="11" customFormat="1">
      <c r="A213" s="193"/>
      <c r="B213" s="194"/>
      <c r="C213" s="194"/>
      <c r="D213" s="194"/>
      <c r="E213" s="1248" t="s">
        <v>311</v>
      </c>
      <c r="F213" s="1248"/>
      <c r="G213" s="1248"/>
      <c r="H213" s="1248"/>
      <c r="I213" s="190" t="s">
        <v>177</v>
      </c>
      <c r="J213" s="191" t="s">
        <v>177</v>
      </c>
      <c r="K213" s="167"/>
      <c r="L213" s="167"/>
      <c r="M213" s="167"/>
      <c r="N213" s="167"/>
      <c r="O213" s="167"/>
      <c r="P213" s="167"/>
      <c r="Q213" s="167"/>
      <c r="R213" s="167"/>
      <c r="S213" s="167"/>
      <c r="T213" s="40"/>
      <c r="U213" s="34"/>
      <c r="V213" s="40"/>
      <c r="W213" s="34"/>
      <c r="X213" s="40"/>
      <c r="Y213" s="34"/>
      <c r="Z213" s="40"/>
      <c r="AA213" s="34"/>
      <c r="AB213" s="133"/>
      <c r="AC213" s="34"/>
      <c r="AD213" s="34"/>
      <c r="AE213" s="34"/>
      <c r="AF213" s="133"/>
      <c r="AG213" s="34"/>
      <c r="AH213" s="133"/>
      <c r="AI213" s="34"/>
      <c r="AJ213" s="35"/>
      <c r="AK213" s="134"/>
      <c r="AL213" s="134"/>
      <c r="AM213" s="134"/>
      <c r="AN213" s="134"/>
      <c r="AO213" s="18"/>
    </row>
    <row r="214" spans="1:41" s="11" customFormat="1" ht="21.75" customHeight="1">
      <c r="A214" s="193"/>
      <c r="B214" s="194"/>
      <c r="C214" s="194"/>
      <c r="D214" s="194"/>
      <c r="E214" s="1250" t="s">
        <v>312</v>
      </c>
      <c r="F214" s="1250"/>
      <c r="G214" s="1250"/>
      <c r="H214" s="1250"/>
      <c r="I214" s="190" t="s">
        <v>177</v>
      </c>
      <c r="J214" s="191" t="s">
        <v>177</v>
      </c>
      <c r="K214" s="44"/>
      <c r="L214" s="44"/>
      <c r="M214" s="44"/>
      <c r="N214" s="44"/>
      <c r="O214" s="44"/>
      <c r="P214" s="44"/>
      <c r="Q214" s="44"/>
      <c r="R214" s="44"/>
      <c r="S214" s="44"/>
      <c r="T214" s="40"/>
      <c r="U214" s="34"/>
      <c r="V214" s="40"/>
      <c r="W214" s="34"/>
      <c r="X214" s="40"/>
      <c r="Y214" s="34"/>
      <c r="Z214" s="40"/>
      <c r="AA214" s="34"/>
      <c r="AB214" s="133"/>
      <c r="AC214" s="34"/>
      <c r="AD214" s="34"/>
      <c r="AE214" s="34"/>
      <c r="AF214" s="133"/>
      <c r="AG214" s="34"/>
      <c r="AH214" s="133"/>
      <c r="AI214" s="34"/>
      <c r="AJ214" s="35"/>
      <c r="AK214" s="134"/>
      <c r="AL214" s="134"/>
      <c r="AM214" s="134"/>
      <c r="AN214" s="134"/>
      <c r="AO214" s="18"/>
    </row>
    <row r="215" spans="1:41" s="11" customFormat="1">
      <c r="A215" s="193"/>
      <c r="B215" s="194"/>
      <c r="C215" s="194"/>
      <c r="D215" s="194"/>
      <c r="E215" s="1248" t="s">
        <v>313</v>
      </c>
      <c r="F215" s="1248"/>
      <c r="G215" s="1248"/>
      <c r="H215" s="1248"/>
      <c r="I215" s="190" t="s">
        <v>177</v>
      </c>
      <c r="J215" s="191" t="s">
        <v>177</v>
      </c>
      <c r="K215" s="44"/>
      <c r="L215" s="44"/>
      <c r="M215" s="44"/>
      <c r="N215" s="44"/>
      <c r="O215" s="44"/>
      <c r="P215" s="44"/>
      <c r="Q215" s="44"/>
      <c r="R215" s="44"/>
      <c r="S215" s="44"/>
      <c r="T215" s="40"/>
      <c r="U215" s="34"/>
      <c r="V215" s="40"/>
      <c r="W215" s="34"/>
      <c r="X215" s="40"/>
      <c r="Y215" s="34"/>
      <c r="Z215" s="40"/>
      <c r="AA215" s="34"/>
      <c r="AB215" s="133"/>
      <c r="AC215" s="34"/>
      <c r="AD215" s="34"/>
      <c r="AE215" s="34"/>
      <c r="AF215" s="133"/>
      <c r="AG215" s="34"/>
      <c r="AH215" s="133"/>
      <c r="AI215" s="34"/>
      <c r="AJ215" s="35"/>
      <c r="AK215" s="134"/>
      <c r="AL215" s="134"/>
      <c r="AM215" s="134"/>
      <c r="AN215" s="134"/>
      <c r="AO215" s="18"/>
    </row>
    <row r="216" spans="1:41" s="13" customFormat="1">
      <c r="A216" s="193"/>
      <c r="B216" s="194"/>
      <c r="C216" s="194"/>
      <c r="D216" s="1238" t="s">
        <v>112</v>
      </c>
      <c r="E216" s="1238"/>
      <c r="F216" s="1238"/>
      <c r="G216" s="1238"/>
      <c r="H216" s="1238"/>
      <c r="I216" s="211" t="s">
        <v>177</v>
      </c>
      <c r="J216" s="212" t="s">
        <v>177</v>
      </c>
      <c r="K216" s="168" t="s">
        <v>177</v>
      </c>
      <c r="L216" s="39"/>
      <c r="M216" s="39"/>
      <c r="N216" s="39"/>
      <c r="O216" s="39"/>
      <c r="P216" s="39"/>
      <c r="Q216" s="39"/>
      <c r="R216" s="39"/>
      <c r="S216" s="39"/>
      <c r="T216" s="40"/>
      <c r="U216" s="136"/>
      <c r="V216" s="40"/>
      <c r="W216" s="136"/>
      <c r="X216" s="40"/>
      <c r="Y216" s="136"/>
      <c r="Z216" s="143"/>
      <c r="AA216" s="136"/>
      <c r="AB216" s="138"/>
      <c r="AC216" s="136"/>
      <c r="AD216" s="136"/>
      <c r="AE216" s="136"/>
      <c r="AF216" s="138"/>
      <c r="AG216" s="136"/>
      <c r="AH216" s="138"/>
      <c r="AI216" s="136"/>
      <c r="AJ216" s="137"/>
      <c r="AK216" s="134"/>
      <c r="AL216" s="134"/>
      <c r="AM216" s="134"/>
      <c r="AN216" s="134"/>
      <c r="AO216" s="18"/>
    </row>
    <row r="217" spans="1:41" s="13" customFormat="1">
      <c r="A217" s="193"/>
      <c r="B217" s="194"/>
      <c r="C217" s="194"/>
      <c r="D217" s="210"/>
      <c r="E217" s="1238" t="s">
        <v>314</v>
      </c>
      <c r="F217" s="1238"/>
      <c r="G217" s="1238"/>
      <c r="H217" s="1238"/>
      <c r="I217" s="211" t="s">
        <v>177</v>
      </c>
      <c r="J217" s="212" t="s">
        <v>177</v>
      </c>
      <c r="K217" s="168" t="s">
        <v>177</v>
      </c>
      <c r="L217" s="166"/>
      <c r="M217" s="166"/>
      <c r="N217" s="166"/>
      <c r="O217" s="166"/>
      <c r="P217" s="166"/>
      <c r="Q217" s="166"/>
      <c r="R217" s="166"/>
      <c r="S217" s="166"/>
      <c r="T217" s="42"/>
      <c r="U217" s="150"/>
      <c r="V217" s="42"/>
      <c r="W217" s="150"/>
      <c r="X217" s="42"/>
      <c r="Y217" s="150"/>
      <c r="Z217" s="127"/>
      <c r="AA217" s="150"/>
      <c r="AB217" s="169"/>
      <c r="AC217" s="150"/>
      <c r="AD217" s="150"/>
      <c r="AE217" s="150"/>
      <c r="AF217" s="169"/>
      <c r="AG217" s="150"/>
      <c r="AH217" s="169"/>
      <c r="AI217" s="150"/>
      <c r="AJ217" s="170"/>
      <c r="AK217" s="131"/>
      <c r="AL217" s="131"/>
      <c r="AM217" s="131"/>
      <c r="AN217" s="131"/>
      <c r="AO217" s="171"/>
    </row>
    <row r="218" spans="1:41" ht="21" customHeight="1">
      <c r="A218" s="1265" t="s">
        <v>102</v>
      </c>
      <c r="B218" s="1266"/>
      <c r="C218" s="1266"/>
      <c r="D218" s="1266"/>
      <c r="E218" s="1266"/>
      <c r="F218" s="1266"/>
      <c r="G218" s="1266"/>
      <c r="H218" s="1266"/>
      <c r="I218" s="1266"/>
      <c r="J218" s="213"/>
      <c r="K218" s="172"/>
      <c r="L218" s="172"/>
      <c r="M218" s="172"/>
      <c r="N218" s="172"/>
      <c r="O218" s="172"/>
      <c r="P218" s="172"/>
      <c r="Q218" s="172"/>
      <c r="R218" s="115"/>
      <c r="S218" s="115"/>
      <c r="T218" s="116"/>
      <c r="U218" s="117"/>
      <c r="V218" s="116"/>
      <c r="W218" s="117"/>
      <c r="X218" s="116"/>
      <c r="Y218" s="117"/>
      <c r="Z218" s="116"/>
      <c r="AA218" s="117"/>
      <c r="AB218" s="118"/>
      <c r="AC218" s="117"/>
      <c r="AD218" s="117"/>
      <c r="AE218" s="117"/>
      <c r="AF218" s="118"/>
      <c r="AG218" s="117"/>
      <c r="AH218" s="118"/>
      <c r="AI218" s="117"/>
      <c r="AJ218" s="115"/>
      <c r="AK218" s="115"/>
      <c r="AL218" s="115"/>
      <c r="AM218" s="115"/>
      <c r="AN218" s="115"/>
      <c r="AO218" s="115"/>
    </row>
    <row r="219" spans="1:41" ht="21" customHeight="1">
      <c r="A219" s="193"/>
      <c r="B219" s="214"/>
      <c r="C219" s="1238" t="s">
        <v>66</v>
      </c>
      <c r="D219" s="1238"/>
      <c r="E219" s="1238"/>
      <c r="F219" s="1238"/>
      <c r="G219" s="1238"/>
      <c r="H219" s="1238"/>
      <c r="I219" s="1238"/>
      <c r="J219" s="213"/>
      <c r="K219" s="172"/>
      <c r="L219" s="172"/>
      <c r="M219" s="172"/>
      <c r="N219" s="172"/>
      <c r="O219" s="172"/>
      <c r="P219" s="172"/>
      <c r="Q219" s="172"/>
      <c r="R219" s="172"/>
      <c r="S219" s="172"/>
      <c r="T219" s="173"/>
      <c r="U219" s="174"/>
      <c r="V219" s="173"/>
      <c r="W219" s="174"/>
      <c r="X219" s="173"/>
      <c r="Y219" s="174"/>
      <c r="Z219" s="173"/>
      <c r="AA219" s="174"/>
      <c r="AB219" s="175"/>
      <c r="AC219" s="174"/>
      <c r="AD219" s="174"/>
      <c r="AE219" s="174"/>
      <c r="AF219" s="175"/>
      <c r="AG219" s="174"/>
      <c r="AH219" s="175"/>
      <c r="AI219" s="174"/>
      <c r="AJ219" s="172"/>
      <c r="AK219" s="172"/>
      <c r="AL219" s="172"/>
      <c r="AM219" s="172"/>
      <c r="AN219" s="172"/>
      <c r="AO219" s="172"/>
    </row>
    <row r="220" spans="1:41" ht="21" customHeight="1">
      <c r="A220" s="193"/>
      <c r="B220" s="215"/>
      <c r="C220" s="215"/>
      <c r="D220" s="1238" t="s">
        <v>143</v>
      </c>
      <c r="E220" s="1238"/>
      <c r="F220" s="1238"/>
      <c r="G220" s="1238"/>
      <c r="H220" s="1238"/>
      <c r="I220" s="1238"/>
      <c r="J220" s="213"/>
      <c r="K220" s="172"/>
      <c r="L220" s="172"/>
      <c r="M220" s="172"/>
      <c r="N220" s="172"/>
      <c r="O220" s="172"/>
      <c r="P220" s="172"/>
      <c r="Q220" s="172"/>
      <c r="R220" s="172"/>
      <c r="S220" s="172"/>
      <c r="T220" s="173"/>
      <c r="U220" s="174"/>
      <c r="V220" s="173"/>
      <c r="W220" s="174"/>
      <c r="X220" s="173"/>
      <c r="Y220" s="174"/>
      <c r="Z220" s="173"/>
      <c r="AA220" s="174"/>
      <c r="AB220" s="175"/>
      <c r="AC220" s="174"/>
      <c r="AD220" s="174"/>
      <c r="AE220" s="174"/>
      <c r="AF220" s="175"/>
      <c r="AG220" s="174"/>
      <c r="AH220" s="175"/>
      <c r="AI220" s="174"/>
      <c r="AJ220" s="172"/>
      <c r="AK220" s="172"/>
      <c r="AL220" s="172"/>
      <c r="AM220" s="172"/>
      <c r="AN220" s="172"/>
      <c r="AO220" s="172"/>
    </row>
    <row r="221" spans="1:41" ht="21" customHeight="1">
      <c r="A221" s="193"/>
      <c r="B221" s="216"/>
      <c r="C221" s="216"/>
      <c r="D221" s="216"/>
      <c r="E221" s="1267" t="s">
        <v>104</v>
      </c>
      <c r="F221" s="1267"/>
      <c r="G221" s="1267"/>
      <c r="H221" s="1267"/>
      <c r="I221" s="1267"/>
      <c r="J221" s="213"/>
      <c r="K221" s="172"/>
      <c r="L221" s="172"/>
      <c r="M221" s="172"/>
      <c r="N221" s="172"/>
      <c r="O221" s="172"/>
      <c r="P221" s="172"/>
      <c r="Q221" s="172"/>
      <c r="R221" s="172"/>
      <c r="S221" s="172"/>
      <c r="T221" s="173"/>
      <c r="U221" s="174"/>
      <c r="V221" s="173"/>
      <c r="W221" s="174"/>
      <c r="X221" s="173"/>
      <c r="Y221" s="174"/>
      <c r="Z221" s="173"/>
      <c r="AA221" s="174"/>
      <c r="AB221" s="175"/>
      <c r="AC221" s="174"/>
      <c r="AD221" s="174"/>
      <c r="AE221" s="174"/>
      <c r="AF221" s="175"/>
      <c r="AG221" s="174"/>
      <c r="AH221" s="175"/>
      <c r="AI221" s="174"/>
      <c r="AJ221" s="172"/>
      <c r="AK221" s="172"/>
      <c r="AL221" s="172"/>
      <c r="AM221" s="172"/>
      <c r="AN221" s="172"/>
      <c r="AO221" s="172"/>
    </row>
    <row r="222" spans="1:41">
      <c r="A222" s="193"/>
      <c r="B222" s="217"/>
      <c r="C222" s="217"/>
      <c r="D222" s="217"/>
      <c r="E222" s="217"/>
      <c r="F222" s="1264" t="s">
        <v>537</v>
      </c>
      <c r="G222" s="1264"/>
      <c r="H222" s="1264"/>
      <c r="I222" s="1264"/>
      <c r="J222" s="213"/>
      <c r="K222" s="172"/>
      <c r="L222" s="172"/>
      <c r="M222" s="172"/>
      <c r="N222" s="172"/>
      <c r="O222" s="172"/>
      <c r="P222" s="172"/>
      <c r="Q222" s="172"/>
      <c r="R222" s="172"/>
      <c r="S222" s="172"/>
      <c r="T222" s="173"/>
      <c r="U222" s="174"/>
      <c r="V222" s="173"/>
      <c r="W222" s="174"/>
      <c r="X222" s="173"/>
      <c r="Y222" s="174"/>
      <c r="Z222" s="173"/>
      <c r="AA222" s="174"/>
      <c r="AB222" s="175"/>
      <c r="AC222" s="174"/>
      <c r="AD222" s="174"/>
      <c r="AE222" s="174"/>
      <c r="AF222" s="175"/>
      <c r="AG222" s="174"/>
      <c r="AH222" s="175"/>
      <c r="AI222" s="174"/>
      <c r="AJ222" s="172"/>
      <c r="AK222" s="172"/>
      <c r="AL222" s="172"/>
      <c r="AM222" s="172"/>
      <c r="AN222" s="172"/>
      <c r="AO222" s="172"/>
    </row>
    <row r="223" spans="1:41">
      <c r="A223" s="193"/>
      <c r="B223" s="217"/>
      <c r="C223" s="217"/>
      <c r="D223" s="217"/>
      <c r="E223" s="217"/>
      <c r="F223" s="1264" t="s">
        <v>315</v>
      </c>
      <c r="G223" s="1264"/>
      <c r="H223" s="1264"/>
      <c r="I223" s="1264"/>
      <c r="J223" s="213"/>
      <c r="K223" s="172"/>
      <c r="L223" s="172"/>
      <c r="M223" s="172"/>
      <c r="N223" s="172"/>
      <c r="O223" s="172"/>
      <c r="P223" s="172"/>
      <c r="Q223" s="172"/>
      <c r="R223" s="172"/>
      <c r="S223" s="172"/>
      <c r="T223" s="173"/>
      <c r="U223" s="174"/>
      <c r="V223" s="173"/>
      <c r="W223" s="174"/>
      <c r="X223" s="173"/>
      <c r="Y223" s="174"/>
      <c r="Z223" s="173"/>
      <c r="AA223" s="174"/>
      <c r="AB223" s="175"/>
      <c r="AC223" s="174"/>
      <c r="AD223" s="174"/>
      <c r="AE223" s="174"/>
      <c r="AF223" s="175"/>
      <c r="AG223" s="174"/>
      <c r="AH223" s="175"/>
      <c r="AI223" s="174"/>
      <c r="AJ223" s="172"/>
      <c r="AK223" s="172"/>
      <c r="AL223" s="172"/>
      <c r="AM223" s="172"/>
      <c r="AN223" s="172"/>
      <c r="AO223" s="172"/>
    </row>
    <row r="224" spans="1:41">
      <c r="A224" s="193"/>
      <c r="B224" s="217"/>
      <c r="C224" s="217"/>
      <c r="D224" s="217"/>
      <c r="E224" s="217"/>
      <c r="F224" s="1264" t="s">
        <v>316</v>
      </c>
      <c r="G224" s="1264"/>
      <c r="H224" s="1264"/>
      <c r="I224" s="1264"/>
      <c r="J224" s="213"/>
      <c r="K224" s="172"/>
      <c r="L224" s="172"/>
      <c r="M224" s="172"/>
      <c r="N224" s="172"/>
      <c r="O224" s="172"/>
      <c r="P224" s="172"/>
      <c r="Q224" s="172"/>
      <c r="R224" s="172"/>
      <c r="S224" s="172"/>
      <c r="T224" s="173"/>
      <c r="U224" s="174"/>
      <c r="V224" s="173"/>
      <c r="W224" s="174"/>
      <c r="X224" s="173"/>
      <c r="Y224" s="174"/>
      <c r="Z224" s="173"/>
      <c r="AA224" s="174"/>
      <c r="AB224" s="175"/>
      <c r="AC224" s="174"/>
      <c r="AD224" s="174"/>
      <c r="AE224" s="174"/>
      <c r="AF224" s="175"/>
      <c r="AG224" s="174"/>
      <c r="AH224" s="175"/>
      <c r="AI224" s="174"/>
      <c r="AJ224" s="172"/>
      <c r="AK224" s="172"/>
      <c r="AL224" s="172"/>
      <c r="AM224" s="172"/>
      <c r="AN224" s="172"/>
      <c r="AO224" s="172"/>
    </row>
    <row r="225" spans="1:41">
      <c r="A225" s="193"/>
      <c r="B225" s="218"/>
      <c r="C225" s="218"/>
      <c r="D225" s="218"/>
      <c r="E225" s="218"/>
      <c r="F225" s="1248" t="s">
        <v>317</v>
      </c>
      <c r="G225" s="1248"/>
      <c r="H225" s="1248"/>
      <c r="I225" s="1248"/>
      <c r="J225" s="213"/>
      <c r="K225" s="172"/>
      <c r="L225" s="172"/>
      <c r="M225" s="172"/>
      <c r="N225" s="172"/>
      <c r="O225" s="172"/>
      <c r="P225" s="172"/>
      <c r="Q225" s="172"/>
      <c r="R225" s="172"/>
      <c r="S225" s="172"/>
      <c r="T225" s="173"/>
      <c r="U225" s="174"/>
      <c r="V225" s="173"/>
      <c r="W225" s="174"/>
      <c r="X225" s="173"/>
      <c r="Y225" s="174"/>
      <c r="Z225" s="173"/>
      <c r="AA225" s="174"/>
      <c r="AB225" s="175"/>
      <c r="AC225" s="174"/>
      <c r="AD225" s="174"/>
      <c r="AE225" s="174"/>
      <c r="AF225" s="175"/>
      <c r="AG225" s="174"/>
      <c r="AH225" s="175"/>
      <c r="AI225" s="174"/>
      <c r="AJ225" s="172"/>
      <c r="AK225" s="172"/>
      <c r="AL225" s="172"/>
      <c r="AM225" s="172"/>
      <c r="AN225" s="172"/>
      <c r="AO225" s="172"/>
    </row>
    <row r="226" spans="1:41">
      <c r="A226" s="193"/>
      <c r="B226" s="218"/>
      <c r="C226" s="218"/>
      <c r="D226" s="218"/>
      <c r="E226" s="218"/>
      <c r="F226" s="1248" t="s">
        <v>318</v>
      </c>
      <c r="G226" s="1248"/>
      <c r="H226" s="1248"/>
      <c r="I226" s="1248"/>
      <c r="J226" s="213"/>
      <c r="K226" s="172"/>
      <c r="L226" s="172"/>
      <c r="M226" s="172"/>
      <c r="N226" s="172"/>
      <c r="O226" s="172"/>
      <c r="P226" s="172"/>
      <c r="Q226" s="172"/>
      <c r="R226" s="172"/>
      <c r="S226" s="172"/>
      <c r="T226" s="173"/>
      <c r="U226" s="174"/>
      <c r="V226" s="173"/>
      <c r="W226" s="174"/>
      <c r="X226" s="173"/>
      <c r="Y226" s="174"/>
      <c r="Z226" s="173"/>
      <c r="AA226" s="174"/>
      <c r="AB226" s="175"/>
      <c r="AC226" s="174"/>
      <c r="AD226" s="174"/>
      <c r="AE226" s="174"/>
      <c r="AF226" s="175"/>
      <c r="AG226" s="174"/>
      <c r="AH226" s="175"/>
      <c r="AI226" s="174"/>
      <c r="AJ226" s="172"/>
      <c r="AK226" s="172"/>
      <c r="AL226" s="172"/>
      <c r="AM226" s="172"/>
      <c r="AN226" s="172"/>
      <c r="AO226" s="172"/>
    </row>
    <row r="227" spans="1:41" ht="21" customHeight="1">
      <c r="A227" s="193"/>
      <c r="B227" s="219"/>
      <c r="C227" s="219"/>
      <c r="D227" s="219"/>
      <c r="E227" s="1238" t="s">
        <v>319</v>
      </c>
      <c r="F227" s="1238"/>
      <c r="G227" s="1238"/>
      <c r="H227" s="1238"/>
      <c r="I227" s="1238"/>
      <c r="J227" s="213"/>
      <c r="K227" s="172"/>
      <c r="L227" s="172"/>
      <c r="M227" s="172"/>
      <c r="N227" s="172"/>
      <c r="O227" s="172"/>
      <c r="P227" s="172"/>
      <c r="Q227" s="172"/>
      <c r="R227" s="172"/>
      <c r="S227" s="172"/>
      <c r="T227" s="173"/>
      <c r="U227" s="174"/>
      <c r="V227" s="173"/>
      <c r="W227" s="174"/>
      <c r="X227" s="173"/>
      <c r="Y227" s="174"/>
      <c r="Z227" s="173"/>
      <c r="AA227" s="174"/>
      <c r="AB227" s="175"/>
      <c r="AC227" s="174"/>
      <c r="AD227" s="174"/>
      <c r="AE227" s="174"/>
      <c r="AF227" s="175"/>
      <c r="AG227" s="174"/>
      <c r="AH227" s="175"/>
      <c r="AI227" s="174"/>
      <c r="AJ227" s="172"/>
      <c r="AK227" s="172"/>
      <c r="AL227" s="172"/>
      <c r="AM227" s="172"/>
      <c r="AN227" s="172"/>
      <c r="AO227" s="172"/>
    </row>
    <row r="228" spans="1:41">
      <c r="A228" s="193"/>
      <c r="B228" s="220"/>
      <c r="C228" s="220"/>
      <c r="D228" s="220"/>
      <c r="E228" s="220"/>
      <c r="F228" s="1238" t="s">
        <v>320</v>
      </c>
      <c r="G228" s="1238"/>
      <c r="H228" s="1238"/>
      <c r="I228" s="1238"/>
      <c r="J228" s="213"/>
      <c r="K228" s="172"/>
      <c r="L228" s="172"/>
      <c r="M228" s="172"/>
      <c r="N228" s="172"/>
      <c r="O228" s="172"/>
      <c r="P228" s="172"/>
      <c r="Q228" s="172"/>
      <c r="R228" s="172"/>
      <c r="S228" s="172"/>
      <c r="T228" s="173"/>
      <c r="U228" s="174"/>
      <c r="V228" s="173"/>
      <c r="W228" s="174"/>
      <c r="X228" s="173"/>
      <c r="Y228" s="174"/>
      <c r="Z228" s="173"/>
      <c r="AA228" s="174"/>
      <c r="AB228" s="175"/>
      <c r="AC228" s="174"/>
      <c r="AD228" s="174"/>
      <c r="AE228" s="174"/>
      <c r="AF228" s="175"/>
      <c r="AG228" s="174"/>
      <c r="AH228" s="175"/>
      <c r="AI228" s="174"/>
      <c r="AJ228" s="172"/>
      <c r="AK228" s="172"/>
      <c r="AL228" s="172"/>
      <c r="AM228" s="172"/>
      <c r="AN228" s="172"/>
      <c r="AO228" s="172"/>
    </row>
    <row r="229" spans="1:41">
      <c r="A229" s="193"/>
      <c r="B229" s="220"/>
      <c r="C229" s="220"/>
      <c r="D229" s="220"/>
      <c r="E229" s="220"/>
      <c r="F229" s="1238" t="s">
        <v>321</v>
      </c>
      <c r="G229" s="1238"/>
      <c r="H229" s="1238"/>
      <c r="I229" s="1238"/>
      <c r="J229" s="213"/>
      <c r="K229" s="172"/>
      <c r="L229" s="172"/>
      <c r="M229" s="172"/>
      <c r="N229" s="172"/>
      <c r="O229" s="172"/>
      <c r="P229" s="172"/>
      <c r="Q229" s="172"/>
      <c r="R229" s="172"/>
      <c r="S229" s="172"/>
      <c r="T229" s="173"/>
      <c r="U229" s="174"/>
      <c r="V229" s="173"/>
      <c r="W229" s="174"/>
      <c r="X229" s="173"/>
      <c r="Y229" s="174"/>
      <c r="Z229" s="173"/>
      <c r="AA229" s="174"/>
      <c r="AB229" s="175"/>
      <c r="AC229" s="174"/>
      <c r="AD229" s="174"/>
      <c r="AE229" s="174"/>
      <c r="AF229" s="175"/>
      <c r="AG229" s="174"/>
      <c r="AH229" s="175"/>
      <c r="AI229" s="174"/>
      <c r="AJ229" s="172"/>
      <c r="AK229" s="172"/>
      <c r="AL229" s="172"/>
      <c r="AM229" s="172"/>
      <c r="AN229" s="172"/>
      <c r="AO229" s="172"/>
    </row>
    <row r="230" spans="1:41" ht="21" customHeight="1">
      <c r="A230" s="193"/>
      <c r="B230" s="221"/>
      <c r="C230" s="221"/>
      <c r="D230" s="221"/>
      <c r="E230" s="1249" t="s">
        <v>539</v>
      </c>
      <c r="F230" s="1249"/>
      <c r="G230" s="1249"/>
      <c r="H230" s="1249"/>
      <c r="I230" s="1249"/>
      <c r="J230" s="213"/>
      <c r="K230" s="172"/>
      <c r="L230" s="172"/>
      <c r="M230" s="172"/>
      <c r="N230" s="172"/>
      <c r="O230" s="172"/>
      <c r="P230" s="172"/>
      <c r="Q230" s="172"/>
      <c r="R230" s="172"/>
      <c r="S230" s="172"/>
      <c r="T230" s="173"/>
      <c r="U230" s="174"/>
      <c r="V230" s="173"/>
      <c r="W230" s="174"/>
      <c r="X230" s="173"/>
      <c r="Y230" s="174"/>
      <c r="Z230" s="173"/>
      <c r="AA230" s="174"/>
      <c r="AB230" s="175"/>
      <c r="AC230" s="174"/>
      <c r="AD230" s="174"/>
      <c r="AE230" s="174"/>
      <c r="AF230" s="175"/>
      <c r="AG230" s="174"/>
      <c r="AH230" s="175"/>
      <c r="AI230" s="174"/>
      <c r="AJ230" s="172"/>
      <c r="AK230" s="172"/>
      <c r="AL230" s="172"/>
      <c r="AM230" s="172"/>
      <c r="AN230" s="172"/>
      <c r="AO230" s="172"/>
    </row>
    <row r="231" spans="1:41" ht="21" customHeight="1">
      <c r="A231" s="193"/>
      <c r="B231" s="221"/>
      <c r="C231" s="221"/>
      <c r="D231" s="221"/>
      <c r="E231" s="1249" t="s">
        <v>538</v>
      </c>
      <c r="F231" s="1249"/>
      <c r="G231" s="1249"/>
      <c r="H231" s="1249"/>
      <c r="I231" s="1249"/>
      <c r="J231" s="213"/>
      <c r="K231" s="172"/>
      <c r="L231" s="172"/>
      <c r="M231" s="172"/>
      <c r="N231" s="172"/>
      <c r="O231" s="172"/>
      <c r="P231" s="172"/>
      <c r="Q231" s="172"/>
      <c r="R231" s="172"/>
      <c r="S231" s="172"/>
      <c r="T231" s="173"/>
      <c r="U231" s="174"/>
      <c r="V231" s="173"/>
      <c r="W231" s="174"/>
      <c r="X231" s="173"/>
      <c r="Y231" s="174"/>
      <c r="Z231" s="173"/>
      <c r="AA231" s="174"/>
      <c r="AB231" s="175"/>
      <c r="AC231" s="174"/>
      <c r="AD231" s="174"/>
      <c r="AE231" s="174"/>
      <c r="AF231" s="175"/>
      <c r="AG231" s="174"/>
      <c r="AH231" s="175"/>
      <c r="AI231" s="174"/>
      <c r="AJ231" s="172"/>
      <c r="AK231" s="172"/>
      <c r="AL231" s="172"/>
      <c r="AM231" s="172"/>
      <c r="AN231" s="172"/>
      <c r="AO231" s="172"/>
    </row>
    <row r="232" spans="1:41" ht="21" customHeight="1">
      <c r="A232" s="193"/>
      <c r="B232" s="221"/>
      <c r="C232" s="221"/>
      <c r="D232" s="221"/>
      <c r="E232" s="1249" t="s">
        <v>540</v>
      </c>
      <c r="F232" s="1249"/>
      <c r="G232" s="1249"/>
      <c r="H232" s="1249"/>
      <c r="I232" s="1249"/>
      <c r="J232" s="213"/>
      <c r="K232" s="172"/>
      <c r="L232" s="172"/>
      <c r="M232" s="172"/>
      <c r="N232" s="172"/>
      <c r="O232" s="172"/>
      <c r="P232" s="172"/>
      <c r="Q232" s="172"/>
      <c r="R232" s="172"/>
      <c r="S232" s="172"/>
      <c r="T232" s="173"/>
      <c r="U232" s="174"/>
      <c r="V232" s="173"/>
      <c r="W232" s="174"/>
      <c r="X232" s="173"/>
      <c r="Y232" s="174"/>
      <c r="Z232" s="173"/>
      <c r="AA232" s="174"/>
      <c r="AB232" s="175"/>
      <c r="AC232" s="174"/>
      <c r="AD232" s="174"/>
      <c r="AE232" s="174"/>
      <c r="AF232" s="175"/>
      <c r="AG232" s="174"/>
      <c r="AH232" s="175"/>
      <c r="AI232" s="174"/>
      <c r="AJ232" s="172"/>
      <c r="AK232" s="172"/>
      <c r="AL232" s="172"/>
      <c r="AM232" s="172"/>
      <c r="AN232" s="172"/>
      <c r="AO232" s="172"/>
    </row>
    <row r="233" spans="1:41" ht="21" customHeight="1">
      <c r="A233" s="266"/>
      <c r="B233" s="267"/>
      <c r="C233" s="267"/>
      <c r="D233" s="267"/>
      <c r="E233" s="1251" t="s">
        <v>322</v>
      </c>
      <c r="F233" s="1251"/>
      <c r="G233" s="1251"/>
      <c r="H233" s="1251"/>
      <c r="I233" s="1251"/>
      <c r="J233" s="213"/>
      <c r="K233" s="172"/>
      <c r="L233" s="172"/>
      <c r="M233" s="172"/>
      <c r="N233" s="172"/>
      <c r="O233" s="172"/>
      <c r="P233" s="172"/>
      <c r="Q233" s="172"/>
      <c r="R233" s="172"/>
      <c r="S233" s="172"/>
      <c r="T233" s="173"/>
      <c r="U233" s="174"/>
      <c r="V233" s="173"/>
      <c r="W233" s="174"/>
      <c r="X233" s="173"/>
      <c r="Y233" s="174"/>
      <c r="Z233" s="173"/>
      <c r="AA233" s="174"/>
      <c r="AB233" s="175"/>
      <c r="AC233" s="174"/>
      <c r="AD233" s="174"/>
      <c r="AE233" s="174"/>
      <c r="AF233" s="175"/>
      <c r="AG233" s="174"/>
      <c r="AH233" s="175"/>
      <c r="AI233" s="174"/>
      <c r="AJ233" s="172"/>
      <c r="AK233" s="172"/>
      <c r="AL233" s="172"/>
      <c r="AM233" s="172"/>
      <c r="AN233" s="172"/>
      <c r="AO233" s="172"/>
    </row>
    <row r="234" spans="1:41" ht="21" customHeight="1">
      <c r="A234" s="193"/>
      <c r="B234" s="221"/>
      <c r="C234" s="221"/>
      <c r="D234" s="221"/>
      <c r="E234" s="1249" t="s">
        <v>541</v>
      </c>
      <c r="F234" s="1249"/>
      <c r="G234" s="1249"/>
      <c r="H234" s="1249"/>
      <c r="I234" s="1249"/>
      <c r="J234" s="213"/>
      <c r="K234" s="172"/>
      <c r="L234" s="172"/>
      <c r="M234" s="172"/>
      <c r="N234" s="172"/>
      <c r="O234" s="172"/>
      <c r="P234" s="172"/>
      <c r="Q234" s="172"/>
      <c r="R234" s="172"/>
      <c r="S234" s="172"/>
      <c r="T234" s="173"/>
      <c r="U234" s="174"/>
      <c r="V234" s="173"/>
      <c r="W234" s="174"/>
      <c r="X234" s="173"/>
      <c r="Y234" s="174"/>
      <c r="Z234" s="173"/>
      <c r="AA234" s="174"/>
      <c r="AB234" s="175"/>
      <c r="AC234" s="174"/>
      <c r="AD234" s="174"/>
      <c r="AE234" s="174"/>
      <c r="AF234" s="175"/>
      <c r="AG234" s="174"/>
      <c r="AH234" s="175"/>
      <c r="AI234" s="174"/>
      <c r="AJ234" s="172"/>
      <c r="AK234" s="172"/>
      <c r="AL234" s="172"/>
      <c r="AM234" s="172"/>
      <c r="AN234" s="172"/>
      <c r="AO234" s="172"/>
    </row>
    <row r="235" spans="1:41" ht="21" customHeight="1">
      <c r="A235" s="193"/>
      <c r="B235" s="221"/>
      <c r="C235" s="221"/>
      <c r="D235" s="221"/>
      <c r="E235" s="1249" t="s">
        <v>323</v>
      </c>
      <c r="F235" s="1249"/>
      <c r="G235" s="1249"/>
      <c r="H235" s="1249"/>
      <c r="I235" s="1249"/>
      <c r="J235" s="213"/>
      <c r="K235" s="172"/>
      <c r="L235" s="172"/>
      <c r="M235" s="172"/>
      <c r="N235" s="172"/>
      <c r="O235" s="172"/>
      <c r="P235" s="172"/>
      <c r="Q235" s="172"/>
      <c r="R235" s="172"/>
      <c r="S235" s="172"/>
      <c r="T235" s="173"/>
      <c r="U235" s="174"/>
      <c r="V235" s="173"/>
      <c r="W235" s="174"/>
      <c r="X235" s="173"/>
      <c r="Y235" s="174"/>
      <c r="Z235" s="173"/>
      <c r="AA235" s="174"/>
      <c r="AB235" s="175"/>
      <c r="AC235" s="174"/>
      <c r="AD235" s="174"/>
      <c r="AE235" s="174"/>
      <c r="AF235" s="175"/>
      <c r="AG235" s="174"/>
      <c r="AH235" s="175"/>
      <c r="AI235" s="174"/>
      <c r="AJ235" s="172"/>
      <c r="AK235" s="172"/>
      <c r="AL235" s="172"/>
      <c r="AM235" s="172"/>
      <c r="AN235" s="172"/>
      <c r="AO235" s="172"/>
    </row>
    <row r="236" spans="1:41" ht="21" customHeight="1">
      <c r="A236" s="193"/>
      <c r="B236" s="221"/>
      <c r="C236" s="221"/>
      <c r="D236" s="221"/>
      <c r="E236" s="1249" t="s">
        <v>324</v>
      </c>
      <c r="F236" s="1249"/>
      <c r="G236" s="1249"/>
      <c r="H236" s="1249"/>
      <c r="I236" s="1249"/>
      <c r="J236" s="213"/>
      <c r="K236" s="172"/>
      <c r="L236" s="172"/>
      <c r="M236" s="172"/>
      <c r="N236" s="172"/>
      <c r="O236" s="172"/>
      <c r="P236" s="172"/>
      <c r="Q236" s="172"/>
      <c r="R236" s="172"/>
      <c r="S236" s="172"/>
      <c r="T236" s="173"/>
      <c r="U236" s="174"/>
      <c r="V236" s="173"/>
      <c r="W236" s="174"/>
      <c r="X236" s="173"/>
      <c r="Y236" s="174"/>
      <c r="Z236" s="173"/>
      <c r="AA236" s="174"/>
      <c r="AB236" s="175"/>
      <c r="AC236" s="174"/>
      <c r="AD236" s="174"/>
      <c r="AE236" s="174"/>
      <c r="AF236" s="175"/>
      <c r="AG236" s="174"/>
      <c r="AH236" s="175"/>
      <c r="AI236" s="174"/>
      <c r="AJ236" s="172"/>
      <c r="AK236" s="172"/>
      <c r="AL236" s="172"/>
      <c r="AM236" s="172"/>
      <c r="AN236" s="172"/>
      <c r="AO236" s="172"/>
    </row>
    <row r="237" spans="1:41" ht="44.25" customHeight="1">
      <c r="A237" s="193"/>
      <c r="B237" s="221"/>
      <c r="C237" s="221"/>
      <c r="D237" s="221"/>
      <c r="E237" s="1249" t="s">
        <v>660</v>
      </c>
      <c r="F237" s="1249"/>
      <c r="G237" s="1249"/>
      <c r="H237" s="1249"/>
      <c r="I237" s="1249"/>
      <c r="J237" s="213"/>
      <c r="K237" s="172"/>
      <c r="L237" s="172"/>
      <c r="M237" s="172"/>
      <c r="N237" s="172"/>
      <c r="O237" s="172"/>
      <c r="P237" s="172"/>
      <c r="Q237" s="172"/>
      <c r="R237" s="172"/>
      <c r="S237" s="172"/>
      <c r="T237" s="173"/>
      <c r="U237" s="174"/>
      <c r="V237" s="173"/>
      <c r="W237" s="174"/>
      <c r="X237" s="173"/>
      <c r="Y237" s="174"/>
      <c r="Z237" s="173"/>
      <c r="AA237" s="174"/>
      <c r="AB237" s="175"/>
      <c r="AC237" s="174"/>
      <c r="AD237" s="174"/>
      <c r="AE237" s="174"/>
      <c r="AF237" s="175"/>
      <c r="AG237" s="174"/>
      <c r="AH237" s="175"/>
      <c r="AI237" s="174"/>
      <c r="AJ237" s="172"/>
      <c r="AK237" s="172"/>
      <c r="AL237" s="172"/>
      <c r="AM237" s="172"/>
      <c r="AN237" s="172"/>
      <c r="AO237" s="172"/>
    </row>
    <row r="238" spans="1:41" ht="24" customHeight="1">
      <c r="A238" s="193"/>
      <c r="B238" s="219"/>
      <c r="C238" s="219"/>
      <c r="D238" s="219"/>
      <c r="E238" s="1238" t="s">
        <v>675</v>
      </c>
      <c r="F238" s="1238"/>
      <c r="G238" s="1238"/>
      <c r="H238" s="1238"/>
      <c r="I238" s="1238"/>
      <c r="J238" s="213"/>
      <c r="K238" s="172"/>
      <c r="L238" s="172"/>
      <c r="M238" s="172"/>
      <c r="N238" s="172"/>
      <c r="O238" s="172"/>
      <c r="P238" s="172"/>
      <c r="Q238" s="172"/>
      <c r="R238" s="172"/>
      <c r="S238" s="172"/>
      <c r="T238" s="173"/>
      <c r="U238" s="174"/>
      <c r="V238" s="173"/>
      <c r="W238" s="174"/>
      <c r="X238" s="173"/>
      <c r="Y238" s="174"/>
      <c r="Z238" s="173"/>
      <c r="AA238" s="174"/>
      <c r="AB238" s="175"/>
      <c r="AC238" s="174"/>
      <c r="AD238" s="174"/>
      <c r="AE238" s="174"/>
      <c r="AF238" s="175"/>
      <c r="AG238" s="174"/>
      <c r="AH238" s="175"/>
      <c r="AI238" s="174"/>
      <c r="AJ238" s="172"/>
      <c r="AK238" s="172"/>
      <c r="AL238" s="172"/>
      <c r="AM238" s="172"/>
      <c r="AN238" s="172"/>
      <c r="AO238" s="172"/>
    </row>
    <row r="239" spans="1:41" ht="21" customHeight="1">
      <c r="A239" s="193"/>
      <c r="B239" s="221"/>
      <c r="C239" s="221"/>
      <c r="D239" s="221"/>
      <c r="E239" s="1249" t="s">
        <v>325</v>
      </c>
      <c r="F239" s="1249"/>
      <c r="G239" s="1249"/>
      <c r="H239" s="1249"/>
      <c r="I239" s="1249"/>
      <c r="J239" s="213"/>
      <c r="K239" s="172"/>
      <c r="L239" s="172"/>
      <c r="M239" s="172"/>
      <c r="N239" s="172"/>
      <c r="O239" s="172"/>
      <c r="P239" s="172"/>
      <c r="Q239" s="172"/>
      <c r="R239" s="172"/>
      <c r="S239" s="172"/>
      <c r="T239" s="173"/>
      <c r="U239" s="174"/>
      <c r="V239" s="173"/>
      <c r="W239" s="174"/>
      <c r="X239" s="173"/>
      <c r="Y239" s="174"/>
      <c r="Z239" s="173"/>
      <c r="AA239" s="174"/>
      <c r="AB239" s="175"/>
      <c r="AC239" s="174"/>
      <c r="AD239" s="174"/>
      <c r="AE239" s="174"/>
      <c r="AF239" s="175"/>
      <c r="AG239" s="174"/>
      <c r="AH239" s="175"/>
      <c r="AI239" s="174"/>
      <c r="AJ239" s="172"/>
      <c r="AK239" s="172"/>
      <c r="AL239" s="172"/>
      <c r="AM239" s="172"/>
      <c r="AN239" s="172"/>
      <c r="AO239" s="172"/>
    </row>
    <row r="240" spans="1:41" ht="21" customHeight="1">
      <c r="A240" s="193"/>
      <c r="B240" s="222"/>
      <c r="C240" s="222"/>
      <c r="D240" s="222"/>
      <c r="E240" s="1239" t="s">
        <v>326</v>
      </c>
      <c r="F240" s="1239"/>
      <c r="G240" s="1239"/>
      <c r="H240" s="1239"/>
      <c r="I240" s="1239"/>
      <c r="J240" s="213"/>
      <c r="K240" s="172"/>
      <c r="L240" s="172"/>
      <c r="M240" s="172"/>
      <c r="N240" s="172"/>
      <c r="O240" s="172"/>
      <c r="P240" s="172"/>
      <c r="Q240" s="172"/>
      <c r="R240" s="172"/>
      <c r="S240" s="172"/>
      <c r="T240" s="173"/>
      <c r="U240" s="174"/>
      <c r="V240" s="173"/>
      <c r="W240" s="174"/>
      <c r="X240" s="173"/>
      <c r="Y240" s="174"/>
      <c r="Z240" s="173"/>
      <c r="AA240" s="174"/>
      <c r="AB240" s="175"/>
      <c r="AC240" s="174"/>
      <c r="AD240" s="174"/>
      <c r="AE240" s="174"/>
      <c r="AF240" s="175"/>
      <c r="AG240" s="174"/>
      <c r="AH240" s="175"/>
      <c r="AI240" s="174"/>
      <c r="AJ240" s="172"/>
      <c r="AK240" s="172"/>
      <c r="AL240" s="172"/>
      <c r="AM240" s="172"/>
      <c r="AN240" s="172"/>
      <c r="AO240" s="172"/>
    </row>
    <row r="241" spans="1:41" ht="21" customHeight="1">
      <c r="A241" s="193"/>
      <c r="B241" s="222"/>
      <c r="C241" s="222"/>
      <c r="D241" s="222"/>
      <c r="E241" s="1239" t="s">
        <v>327</v>
      </c>
      <c r="F241" s="1239"/>
      <c r="G241" s="1239"/>
      <c r="H241" s="1239"/>
      <c r="I241" s="1239"/>
      <c r="J241" s="213"/>
      <c r="K241" s="172"/>
      <c r="L241" s="172"/>
      <c r="M241" s="172"/>
      <c r="N241" s="172"/>
      <c r="O241" s="172"/>
      <c r="P241" s="172"/>
      <c r="Q241" s="172"/>
      <c r="R241" s="172"/>
      <c r="S241" s="172"/>
      <c r="T241" s="173"/>
      <c r="U241" s="174"/>
      <c r="V241" s="173"/>
      <c r="W241" s="174"/>
      <c r="X241" s="173"/>
      <c r="Y241" s="174"/>
      <c r="Z241" s="173"/>
      <c r="AA241" s="174"/>
      <c r="AB241" s="175"/>
      <c r="AC241" s="174"/>
      <c r="AD241" s="174"/>
      <c r="AE241" s="174"/>
      <c r="AF241" s="175"/>
      <c r="AG241" s="174"/>
      <c r="AH241" s="175"/>
      <c r="AI241" s="174"/>
      <c r="AJ241" s="172"/>
      <c r="AK241" s="172"/>
      <c r="AL241" s="172"/>
      <c r="AM241" s="172"/>
      <c r="AN241" s="172"/>
      <c r="AO241" s="172"/>
    </row>
    <row r="242" spans="1:41" ht="21" customHeight="1">
      <c r="A242" s="193"/>
      <c r="B242" s="222"/>
      <c r="C242" s="222"/>
      <c r="D242" s="222"/>
      <c r="E242" s="1239" t="s">
        <v>328</v>
      </c>
      <c r="F242" s="1239"/>
      <c r="G242" s="1239"/>
      <c r="H242" s="1239"/>
      <c r="I242" s="1239"/>
      <c r="J242" s="213"/>
      <c r="K242" s="172"/>
      <c r="L242" s="172"/>
      <c r="M242" s="172"/>
      <c r="N242" s="172"/>
      <c r="O242" s="172"/>
      <c r="P242" s="172"/>
      <c r="Q242" s="172"/>
      <c r="R242" s="172"/>
      <c r="S242" s="172"/>
      <c r="T242" s="173"/>
      <c r="U242" s="174"/>
      <c r="V242" s="173"/>
      <c r="W242" s="174"/>
      <c r="X242" s="173"/>
      <c r="Y242" s="174"/>
      <c r="Z242" s="173"/>
      <c r="AA242" s="174"/>
      <c r="AB242" s="175"/>
      <c r="AC242" s="174"/>
      <c r="AD242" s="174"/>
      <c r="AE242" s="174"/>
      <c r="AF242" s="175"/>
      <c r="AG242" s="174"/>
      <c r="AH242" s="175"/>
      <c r="AI242" s="174"/>
      <c r="AJ242" s="172"/>
      <c r="AK242" s="172"/>
      <c r="AL242" s="172"/>
      <c r="AM242" s="172"/>
      <c r="AN242" s="172"/>
      <c r="AO242" s="172"/>
    </row>
    <row r="243" spans="1:41" ht="21" customHeight="1">
      <c r="A243" s="193"/>
      <c r="B243" s="222"/>
      <c r="C243" s="222"/>
      <c r="D243" s="222"/>
      <c r="E243" s="1239" t="s">
        <v>329</v>
      </c>
      <c r="F243" s="1239"/>
      <c r="G243" s="1239"/>
      <c r="H243" s="1239"/>
      <c r="I243" s="1239"/>
      <c r="J243" s="213"/>
      <c r="K243" s="172"/>
      <c r="L243" s="172"/>
      <c r="M243" s="172"/>
      <c r="N243" s="172"/>
      <c r="O243" s="172"/>
      <c r="P243" s="172"/>
      <c r="Q243" s="172"/>
      <c r="R243" s="172"/>
      <c r="S243" s="172"/>
      <c r="T243" s="173"/>
      <c r="U243" s="174"/>
      <c r="V243" s="173"/>
      <c r="W243" s="174"/>
      <c r="X243" s="173"/>
      <c r="Y243" s="174"/>
      <c r="Z243" s="173"/>
      <c r="AA243" s="174"/>
      <c r="AB243" s="175"/>
      <c r="AC243" s="174"/>
      <c r="AD243" s="174"/>
      <c r="AE243" s="174"/>
      <c r="AF243" s="175"/>
      <c r="AG243" s="174"/>
      <c r="AH243" s="175"/>
      <c r="AI243" s="174"/>
      <c r="AJ243" s="172"/>
      <c r="AK243" s="172"/>
      <c r="AL243" s="172"/>
      <c r="AM243" s="172"/>
      <c r="AN243" s="172"/>
      <c r="AO243" s="172"/>
    </row>
    <row r="244" spans="1:41" ht="21" customHeight="1">
      <c r="A244" s="193"/>
      <c r="B244" s="222"/>
      <c r="C244" s="222"/>
      <c r="D244" s="222"/>
      <c r="E244" s="1239" t="s">
        <v>330</v>
      </c>
      <c r="F244" s="1239"/>
      <c r="G244" s="1239"/>
      <c r="H244" s="1239"/>
      <c r="I244" s="1239"/>
      <c r="J244" s="213"/>
      <c r="K244" s="172"/>
      <c r="L244" s="172"/>
      <c r="M244" s="172"/>
      <c r="N244" s="172"/>
      <c r="O244" s="172"/>
      <c r="P244" s="172"/>
      <c r="Q244" s="172"/>
      <c r="R244" s="172"/>
      <c r="S244" s="172"/>
      <c r="T244" s="173"/>
      <c r="U244" s="174"/>
      <c r="V244" s="173"/>
      <c r="W244" s="174"/>
      <c r="X244" s="173"/>
      <c r="Y244" s="174"/>
      <c r="Z244" s="173"/>
      <c r="AA244" s="174"/>
      <c r="AB244" s="175"/>
      <c r="AC244" s="174"/>
      <c r="AD244" s="174"/>
      <c r="AE244" s="174"/>
      <c r="AF244" s="175"/>
      <c r="AG244" s="174"/>
      <c r="AH244" s="175"/>
      <c r="AI244" s="174"/>
      <c r="AJ244" s="172"/>
      <c r="AK244" s="172"/>
      <c r="AL244" s="172"/>
      <c r="AM244" s="172"/>
      <c r="AN244" s="172"/>
      <c r="AO244" s="172"/>
    </row>
    <row r="245" spans="1:41">
      <c r="A245" s="193"/>
      <c r="B245" s="223"/>
      <c r="C245" s="223"/>
      <c r="D245" s="223"/>
      <c r="E245" s="1250" t="s">
        <v>331</v>
      </c>
      <c r="F245" s="1250"/>
      <c r="G245" s="1250"/>
      <c r="H245" s="1250"/>
      <c r="I245" s="1250"/>
      <c r="J245" s="213"/>
      <c r="K245" s="172"/>
      <c r="L245" s="172"/>
      <c r="M245" s="172"/>
      <c r="N245" s="172"/>
      <c r="O245" s="172"/>
      <c r="P245" s="172"/>
      <c r="Q245" s="172"/>
      <c r="R245" s="172"/>
      <c r="S245" s="172"/>
      <c r="T245" s="173"/>
      <c r="U245" s="174"/>
      <c r="V245" s="173"/>
      <c r="W245" s="174"/>
      <c r="X245" s="173"/>
      <c r="Y245" s="174"/>
      <c r="Z245" s="173"/>
      <c r="AA245" s="174"/>
      <c r="AB245" s="175"/>
      <c r="AC245" s="174"/>
      <c r="AD245" s="174"/>
      <c r="AE245" s="174"/>
      <c r="AF245" s="175"/>
      <c r="AG245" s="174"/>
      <c r="AH245" s="175"/>
      <c r="AI245" s="174"/>
      <c r="AJ245" s="172"/>
      <c r="AK245" s="172"/>
      <c r="AL245" s="172"/>
      <c r="AM245" s="172"/>
      <c r="AN245" s="172"/>
      <c r="AO245" s="172"/>
    </row>
    <row r="246" spans="1:41" ht="21" customHeight="1">
      <c r="A246" s="193"/>
      <c r="B246" s="221"/>
      <c r="C246" s="221"/>
      <c r="D246" s="221"/>
      <c r="E246" s="1249" t="s">
        <v>332</v>
      </c>
      <c r="F246" s="1249"/>
      <c r="G246" s="1249"/>
      <c r="H246" s="1249"/>
      <c r="I246" s="1249"/>
      <c r="J246" s="213"/>
      <c r="K246" s="172"/>
      <c r="L246" s="172"/>
      <c r="M246" s="172"/>
      <c r="N246" s="172"/>
      <c r="O246" s="172"/>
      <c r="P246" s="172"/>
      <c r="Q246" s="172"/>
      <c r="R246" s="172"/>
      <c r="S246" s="172"/>
      <c r="T246" s="173"/>
      <c r="U246" s="174"/>
      <c r="V246" s="173"/>
      <c r="W246" s="174"/>
      <c r="X246" s="173"/>
      <c r="Y246" s="174"/>
      <c r="Z246" s="173"/>
      <c r="AA246" s="174"/>
      <c r="AB246" s="175"/>
      <c r="AC246" s="174"/>
      <c r="AD246" s="174"/>
      <c r="AE246" s="174"/>
      <c r="AF246" s="175"/>
      <c r="AG246" s="174"/>
      <c r="AH246" s="175"/>
      <c r="AI246" s="174"/>
      <c r="AJ246" s="172"/>
      <c r="AK246" s="172"/>
      <c r="AL246" s="172"/>
      <c r="AM246" s="172"/>
      <c r="AN246" s="172"/>
      <c r="AO246" s="172"/>
    </row>
    <row r="247" spans="1:41" ht="21" customHeight="1">
      <c r="A247" s="193"/>
      <c r="B247" s="221"/>
      <c r="C247" s="221"/>
      <c r="D247" s="221"/>
      <c r="E247" s="1249" t="s">
        <v>333</v>
      </c>
      <c r="F247" s="1249"/>
      <c r="G247" s="1249"/>
      <c r="H247" s="1249"/>
      <c r="I247" s="1249"/>
      <c r="J247" s="213"/>
      <c r="K247" s="172"/>
      <c r="L247" s="172"/>
      <c r="M247" s="172"/>
      <c r="N247" s="172"/>
      <c r="O247" s="172"/>
      <c r="P247" s="172"/>
      <c r="Q247" s="172"/>
      <c r="R247" s="172"/>
      <c r="S247" s="172"/>
      <c r="T247" s="173"/>
      <c r="U247" s="174"/>
      <c r="V247" s="173"/>
      <c r="W247" s="174"/>
      <c r="X247" s="173"/>
      <c r="Y247" s="174"/>
      <c r="Z247" s="173"/>
      <c r="AA247" s="174"/>
      <c r="AB247" s="175"/>
      <c r="AC247" s="174"/>
      <c r="AD247" s="174"/>
      <c r="AE247" s="174"/>
      <c r="AF247" s="175"/>
      <c r="AG247" s="174"/>
      <c r="AH247" s="175"/>
      <c r="AI247" s="174"/>
      <c r="AJ247" s="172"/>
      <c r="AK247" s="172"/>
      <c r="AL247" s="172"/>
      <c r="AM247" s="172"/>
      <c r="AN247" s="172"/>
      <c r="AO247" s="172"/>
    </row>
    <row r="248" spans="1:41" ht="21" customHeight="1">
      <c r="A248" s="193"/>
      <c r="B248" s="221"/>
      <c r="C248" s="221"/>
      <c r="D248" s="221"/>
      <c r="E248" s="1249" t="s">
        <v>334</v>
      </c>
      <c r="F248" s="1249"/>
      <c r="G248" s="1249"/>
      <c r="H248" s="1249"/>
      <c r="I248" s="1249"/>
      <c r="J248" s="213"/>
      <c r="K248" s="172"/>
      <c r="L248" s="172"/>
      <c r="M248" s="172"/>
      <c r="N248" s="172"/>
      <c r="O248" s="172"/>
      <c r="P248" s="172"/>
      <c r="Q248" s="172"/>
      <c r="R248" s="172"/>
      <c r="S248" s="172"/>
      <c r="T248" s="173"/>
      <c r="U248" s="174"/>
      <c r="V248" s="173"/>
      <c r="W248" s="174"/>
      <c r="X248" s="173"/>
      <c r="Y248" s="174"/>
      <c r="Z248" s="173"/>
      <c r="AA248" s="174"/>
      <c r="AB248" s="175"/>
      <c r="AC248" s="174"/>
      <c r="AD248" s="174"/>
      <c r="AE248" s="174"/>
      <c r="AF248" s="175"/>
      <c r="AG248" s="174"/>
      <c r="AH248" s="175"/>
      <c r="AI248" s="174"/>
      <c r="AJ248" s="172"/>
      <c r="AK248" s="172"/>
      <c r="AL248" s="172"/>
      <c r="AM248" s="172"/>
      <c r="AN248" s="172"/>
      <c r="AO248" s="172"/>
    </row>
    <row r="249" spans="1:41">
      <c r="A249" s="193"/>
      <c r="B249" s="224"/>
      <c r="C249" s="224"/>
      <c r="D249" s="224"/>
      <c r="E249" s="224"/>
      <c r="F249" s="1249" t="s">
        <v>335</v>
      </c>
      <c r="G249" s="1249"/>
      <c r="H249" s="1249"/>
      <c r="I249" s="1249"/>
      <c r="J249" s="213"/>
      <c r="K249" s="172"/>
      <c r="L249" s="172"/>
      <c r="M249" s="172"/>
      <c r="N249" s="172"/>
      <c r="O249" s="172"/>
      <c r="P249" s="172"/>
      <c r="Q249" s="172"/>
      <c r="R249" s="172"/>
      <c r="S249" s="172"/>
      <c r="T249" s="173"/>
      <c r="U249" s="174"/>
      <c r="V249" s="173"/>
      <c r="W249" s="174"/>
      <c r="X249" s="173"/>
      <c r="Y249" s="174"/>
      <c r="Z249" s="173"/>
      <c r="AA249" s="174"/>
      <c r="AB249" s="175"/>
      <c r="AC249" s="174"/>
      <c r="AD249" s="174"/>
      <c r="AE249" s="174"/>
      <c r="AF249" s="175"/>
      <c r="AG249" s="174"/>
      <c r="AH249" s="175"/>
      <c r="AI249" s="174"/>
      <c r="AJ249" s="172"/>
      <c r="AK249" s="172"/>
      <c r="AL249" s="172"/>
      <c r="AM249" s="172"/>
      <c r="AN249" s="172"/>
      <c r="AO249" s="172"/>
    </row>
    <row r="250" spans="1:41">
      <c r="A250" s="193"/>
      <c r="B250" s="224"/>
      <c r="C250" s="224"/>
      <c r="D250" s="224"/>
      <c r="E250" s="224"/>
      <c r="F250" s="1249" t="s">
        <v>336</v>
      </c>
      <c r="G250" s="1249"/>
      <c r="H250" s="1249"/>
      <c r="I250" s="1249"/>
      <c r="J250" s="213"/>
      <c r="K250" s="172"/>
      <c r="L250" s="172"/>
      <c r="M250" s="172"/>
      <c r="N250" s="172"/>
      <c r="O250" s="172"/>
      <c r="P250" s="172"/>
      <c r="Q250" s="172"/>
      <c r="R250" s="172"/>
      <c r="S250" s="172"/>
      <c r="T250" s="173"/>
      <c r="U250" s="174"/>
      <c r="V250" s="173"/>
      <c r="W250" s="174"/>
      <c r="X250" s="173"/>
      <c r="Y250" s="174"/>
      <c r="Z250" s="173"/>
      <c r="AA250" s="174"/>
      <c r="AB250" s="175"/>
      <c r="AC250" s="174"/>
      <c r="AD250" s="174"/>
      <c r="AE250" s="174"/>
      <c r="AF250" s="175"/>
      <c r="AG250" s="174"/>
      <c r="AH250" s="175"/>
      <c r="AI250" s="174"/>
      <c r="AJ250" s="172"/>
      <c r="AK250" s="172"/>
      <c r="AL250" s="172"/>
      <c r="AM250" s="172"/>
      <c r="AN250" s="172"/>
      <c r="AO250" s="172"/>
    </row>
    <row r="251" spans="1:41" ht="26.25" customHeight="1">
      <c r="A251" s="193"/>
      <c r="B251" s="224"/>
      <c r="C251" s="224"/>
      <c r="D251" s="224"/>
      <c r="E251" s="224"/>
      <c r="F251" s="1249" t="s">
        <v>337</v>
      </c>
      <c r="G251" s="1249"/>
      <c r="H251" s="1249"/>
      <c r="I251" s="1249"/>
      <c r="J251" s="213"/>
      <c r="K251" s="172"/>
      <c r="L251" s="172"/>
      <c r="M251" s="172"/>
      <c r="N251" s="172"/>
      <c r="O251" s="172"/>
      <c r="P251" s="172"/>
      <c r="Q251" s="172"/>
      <c r="R251" s="172"/>
      <c r="S251" s="172"/>
      <c r="T251" s="173"/>
      <c r="U251" s="174"/>
      <c r="V251" s="173"/>
      <c r="W251" s="174"/>
      <c r="X251" s="173"/>
      <c r="Y251" s="174"/>
      <c r="Z251" s="173"/>
      <c r="AA251" s="174"/>
      <c r="AB251" s="175"/>
      <c r="AC251" s="174"/>
      <c r="AD251" s="174"/>
      <c r="AE251" s="174"/>
      <c r="AF251" s="175"/>
      <c r="AG251" s="174"/>
      <c r="AH251" s="175"/>
      <c r="AI251" s="174"/>
      <c r="AJ251" s="172"/>
      <c r="AK251" s="172"/>
      <c r="AL251" s="172"/>
      <c r="AM251" s="172"/>
      <c r="AN251" s="172"/>
      <c r="AO251" s="172"/>
    </row>
    <row r="252" spans="1:41" ht="21" customHeight="1">
      <c r="A252" s="193"/>
      <c r="B252" s="222"/>
      <c r="C252" s="222"/>
      <c r="D252" s="222"/>
      <c r="E252" s="1239" t="s">
        <v>338</v>
      </c>
      <c r="F252" s="1239"/>
      <c r="G252" s="1239"/>
      <c r="H252" s="1239"/>
      <c r="I252" s="1239"/>
      <c r="J252" s="213"/>
      <c r="K252" s="172"/>
      <c r="L252" s="172"/>
      <c r="M252" s="172"/>
      <c r="N252" s="172"/>
      <c r="O252" s="172"/>
      <c r="P252" s="172"/>
      <c r="Q252" s="172"/>
      <c r="R252" s="172"/>
      <c r="S252" s="172"/>
      <c r="T252" s="173"/>
      <c r="U252" s="174"/>
      <c r="V252" s="173"/>
      <c r="W252" s="174"/>
      <c r="X252" s="173"/>
      <c r="Y252" s="174"/>
      <c r="Z252" s="173"/>
      <c r="AA252" s="174"/>
      <c r="AB252" s="175"/>
      <c r="AC252" s="174"/>
      <c r="AD252" s="174"/>
      <c r="AE252" s="174"/>
      <c r="AF252" s="175"/>
      <c r="AG252" s="174"/>
      <c r="AH252" s="175"/>
      <c r="AI252" s="174"/>
      <c r="AJ252" s="172"/>
      <c r="AK252" s="172"/>
      <c r="AL252" s="172"/>
      <c r="AM252" s="172"/>
      <c r="AN252" s="172"/>
      <c r="AO252" s="172"/>
    </row>
    <row r="253" spans="1:41">
      <c r="A253" s="193"/>
      <c r="B253" s="225"/>
      <c r="C253" s="225"/>
      <c r="D253" s="225"/>
      <c r="E253" s="225"/>
      <c r="F253" s="1239" t="s">
        <v>339</v>
      </c>
      <c r="G253" s="1239"/>
      <c r="H253" s="1239"/>
      <c r="I253" s="1239"/>
      <c r="J253" s="213"/>
      <c r="K253" s="172"/>
      <c r="L253" s="172"/>
      <c r="M253" s="172"/>
      <c r="N253" s="172"/>
      <c r="O253" s="172"/>
      <c r="P253" s="172"/>
      <c r="Q253" s="172"/>
      <c r="R253" s="172"/>
      <c r="S253" s="172"/>
      <c r="T253" s="173"/>
      <c r="U253" s="174"/>
      <c r="V253" s="173"/>
      <c r="W253" s="174"/>
      <c r="X253" s="173"/>
      <c r="Y253" s="174"/>
      <c r="Z253" s="173"/>
      <c r="AA253" s="174"/>
      <c r="AB253" s="175"/>
      <c r="AC253" s="174"/>
      <c r="AD253" s="174"/>
      <c r="AE253" s="174"/>
      <c r="AF253" s="175"/>
      <c r="AG253" s="174"/>
      <c r="AH253" s="175"/>
      <c r="AI253" s="174"/>
      <c r="AJ253" s="172"/>
      <c r="AK253" s="172"/>
      <c r="AL253" s="172"/>
      <c r="AM253" s="172"/>
      <c r="AN253" s="172"/>
      <c r="AO253" s="172"/>
    </row>
    <row r="254" spans="1:41">
      <c r="A254" s="193"/>
      <c r="B254" s="225"/>
      <c r="C254" s="225"/>
      <c r="D254" s="225"/>
      <c r="E254" s="225"/>
      <c r="F254" s="1239" t="s">
        <v>340</v>
      </c>
      <c r="G254" s="1239"/>
      <c r="H254" s="1239"/>
      <c r="I254" s="1239"/>
      <c r="J254" s="213"/>
      <c r="K254" s="172"/>
      <c r="L254" s="172"/>
      <c r="M254" s="172"/>
      <c r="N254" s="172"/>
      <c r="O254" s="172"/>
      <c r="P254" s="172"/>
      <c r="Q254" s="172"/>
      <c r="R254" s="172"/>
      <c r="S254" s="172"/>
      <c r="T254" s="173"/>
      <c r="U254" s="174"/>
      <c r="V254" s="173"/>
      <c r="W254" s="174"/>
      <c r="X254" s="173"/>
      <c r="Y254" s="174"/>
      <c r="Z254" s="173"/>
      <c r="AA254" s="174"/>
      <c r="AB254" s="175"/>
      <c r="AC254" s="174"/>
      <c r="AD254" s="174"/>
      <c r="AE254" s="174"/>
      <c r="AF254" s="175"/>
      <c r="AG254" s="174"/>
      <c r="AH254" s="175"/>
      <c r="AI254" s="174"/>
      <c r="AJ254" s="172"/>
      <c r="AK254" s="172"/>
      <c r="AL254" s="172"/>
      <c r="AM254" s="172"/>
      <c r="AN254" s="172"/>
      <c r="AO254" s="172"/>
    </row>
    <row r="255" spans="1:41" ht="45" customHeight="1">
      <c r="A255" s="193"/>
      <c r="B255" s="225"/>
      <c r="C255" s="225"/>
      <c r="D255" s="225"/>
      <c r="E255" s="225"/>
      <c r="F255" s="1239" t="s">
        <v>341</v>
      </c>
      <c r="G255" s="1239"/>
      <c r="H255" s="1239"/>
      <c r="I255" s="1239"/>
      <c r="J255" s="213"/>
      <c r="K255" s="172"/>
      <c r="L255" s="172"/>
      <c r="M255" s="172"/>
      <c r="N255" s="172"/>
      <c r="O255" s="172"/>
      <c r="P255" s="172"/>
      <c r="Q255" s="172"/>
      <c r="R255" s="172"/>
      <c r="S255" s="172"/>
      <c r="T255" s="173"/>
      <c r="U255" s="174"/>
      <c r="V255" s="173"/>
      <c r="W255" s="174"/>
      <c r="X255" s="173"/>
      <c r="Y255" s="174"/>
      <c r="Z255" s="173"/>
      <c r="AA255" s="174"/>
      <c r="AB255" s="175"/>
      <c r="AC255" s="174"/>
      <c r="AD255" s="174"/>
      <c r="AE255" s="174"/>
      <c r="AF255" s="175"/>
      <c r="AG255" s="174"/>
      <c r="AH255" s="175"/>
      <c r="AI255" s="174"/>
      <c r="AJ255" s="172"/>
      <c r="AK255" s="172"/>
      <c r="AL255" s="172"/>
      <c r="AM255" s="172"/>
      <c r="AN255" s="172"/>
      <c r="AO255" s="172"/>
    </row>
    <row r="256" spans="1:41">
      <c r="A256" s="193"/>
      <c r="B256" s="221"/>
      <c r="C256" s="221"/>
      <c r="D256" s="221"/>
      <c r="E256" s="1249" t="s">
        <v>342</v>
      </c>
      <c r="F256" s="1249"/>
      <c r="G256" s="1249"/>
      <c r="H256" s="1249"/>
      <c r="I256" s="1249"/>
      <c r="J256" s="213"/>
      <c r="K256" s="172"/>
      <c r="L256" s="172"/>
      <c r="M256" s="172"/>
      <c r="N256" s="172"/>
      <c r="O256" s="172"/>
      <c r="P256" s="172"/>
      <c r="Q256" s="172"/>
      <c r="R256" s="172"/>
      <c r="S256" s="172"/>
      <c r="T256" s="173"/>
      <c r="U256" s="174"/>
      <c r="V256" s="173"/>
      <c r="W256" s="174"/>
      <c r="X256" s="173"/>
      <c r="Y256" s="174"/>
      <c r="Z256" s="173"/>
      <c r="AA256" s="174"/>
      <c r="AB256" s="175"/>
      <c r="AC256" s="174"/>
      <c r="AD256" s="174"/>
      <c r="AE256" s="174"/>
      <c r="AF256" s="175"/>
      <c r="AG256" s="174"/>
      <c r="AH256" s="175"/>
      <c r="AI256" s="174"/>
      <c r="AJ256" s="172"/>
      <c r="AK256" s="172"/>
      <c r="AL256" s="172"/>
      <c r="AM256" s="172"/>
      <c r="AN256" s="172"/>
      <c r="AO256" s="172"/>
    </row>
    <row r="257" spans="1:41">
      <c r="A257" s="193"/>
      <c r="B257" s="221"/>
      <c r="C257" s="221"/>
      <c r="D257" s="221"/>
      <c r="E257" s="275"/>
      <c r="F257" s="1239" t="s">
        <v>343</v>
      </c>
      <c r="G257" s="1239"/>
      <c r="H257" s="1239"/>
      <c r="I257" s="1239"/>
      <c r="J257" s="213"/>
      <c r="K257" s="172"/>
      <c r="L257" s="172"/>
      <c r="M257" s="172"/>
      <c r="N257" s="172"/>
      <c r="O257" s="172"/>
      <c r="P257" s="172"/>
      <c r="Q257" s="172"/>
      <c r="R257" s="172"/>
      <c r="S257" s="172"/>
      <c r="T257" s="173"/>
      <c r="U257" s="174"/>
      <c r="V257" s="173"/>
      <c r="W257" s="174"/>
      <c r="X257" s="173"/>
      <c r="Y257" s="174"/>
      <c r="Z257" s="173"/>
      <c r="AA257" s="174"/>
      <c r="AB257" s="175"/>
      <c r="AC257" s="174"/>
      <c r="AD257" s="174"/>
      <c r="AE257" s="174"/>
      <c r="AF257" s="175"/>
      <c r="AG257" s="174"/>
      <c r="AH257" s="175"/>
      <c r="AI257" s="174"/>
      <c r="AJ257" s="172"/>
      <c r="AK257" s="172"/>
      <c r="AL257" s="172"/>
      <c r="AM257" s="172"/>
      <c r="AN257" s="172"/>
      <c r="AO257" s="172"/>
    </row>
    <row r="258" spans="1:41">
      <c r="A258" s="193"/>
      <c r="B258" s="221"/>
      <c r="C258" s="221"/>
      <c r="D258" s="221"/>
      <c r="E258" s="275"/>
      <c r="F258" s="1239" t="s">
        <v>344</v>
      </c>
      <c r="G258" s="1239"/>
      <c r="H258" s="1239"/>
      <c r="I258" s="1239"/>
      <c r="J258" s="213"/>
      <c r="K258" s="172"/>
      <c r="L258" s="172"/>
      <c r="M258" s="172"/>
      <c r="N258" s="172"/>
      <c r="O258" s="172"/>
      <c r="P258" s="172"/>
      <c r="Q258" s="172"/>
      <c r="R258" s="172"/>
      <c r="S258" s="172"/>
      <c r="T258" s="173"/>
      <c r="U258" s="174"/>
      <c r="V258" s="173"/>
      <c r="W258" s="174"/>
      <c r="X258" s="173"/>
      <c r="Y258" s="174"/>
      <c r="Z258" s="173"/>
      <c r="AA258" s="174"/>
      <c r="AB258" s="175"/>
      <c r="AC258" s="174"/>
      <c r="AD258" s="174"/>
      <c r="AE258" s="174"/>
      <c r="AF258" s="175"/>
      <c r="AG258" s="174"/>
      <c r="AH258" s="175"/>
      <c r="AI258" s="174"/>
      <c r="AJ258" s="172"/>
      <c r="AK258" s="172"/>
      <c r="AL258" s="172"/>
      <c r="AM258" s="172"/>
      <c r="AN258" s="172"/>
      <c r="AO258" s="172"/>
    </row>
    <row r="259" spans="1:41" ht="42" customHeight="1">
      <c r="A259" s="193"/>
      <c r="B259" s="221"/>
      <c r="C259" s="221"/>
      <c r="D259" s="221"/>
      <c r="E259" s="275"/>
      <c r="F259" s="1239" t="s">
        <v>345</v>
      </c>
      <c r="G259" s="1239"/>
      <c r="H259" s="1239"/>
      <c r="I259" s="1239"/>
      <c r="J259" s="213"/>
      <c r="K259" s="172"/>
      <c r="L259" s="172"/>
      <c r="M259" s="172"/>
      <c r="N259" s="172"/>
      <c r="O259" s="172"/>
      <c r="P259" s="172"/>
      <c r="Q259" s="172"/>
      <c r="R259" s="172"/>
      <c r="S259" s="172"/>
      <c r="T259" s="173"/>
      <c r="U259" s="174"/>
      <c r="V259" s="173"/>
      <c r="W259" s="174"/>
      <c r="X259" s="173"/>
      <c r="Y259" s="174"/>
      <c r="Z259" s="173"/>
      <c r="AA259" s="174"/>
      <c r="AB259" s="175"/>
      <c r="AC259" s="174"/>
      <c r="AD259" s="174"/>
      <c r="AE259" s="174"/>
      <c r="AF259" s="175"/>
      <c r="AG259" s="174"/>
      <c r="AH259" s="175"/>
      <c r="AI259" s="174"/>
      <c r="AJ259" s="172"/>
      <c r="AK259" s="172"/>
      <c r="AL259" s="172"/>
      <c r="AM259" s="172"/>
      <c r="AN259" s="172"/>
      <c r="AO259" s="172"/>
    </row>
    <row r="260" spans="1:41">
      <c r="A260" s="193"/>
      <c r="B260" s="221"/>
      <c r="C260" s="221"/>
      <c r="D260" s="221"/>
      <c r="E260" s="1250" t="s">
        <v>346</v>
      </c>
      <c r="F260" s="1250"/>
      <c r="G260" s="1250"/>
      <c r="H260" s="1250"/>
      <c r="I260" s="226"/>
      <c r="J260" s="213"/>
      <c r="K260" s="172"/>
      <c r="L260" s="172"/>
      <c r="M260" s="172"/>
      <c r="N260" s="172"/>
      <c r="O260" s="172"/>
      <c r="P260" s="172"/>
      <c r="Q260" s="172"/>
      <c r="R260" s="172"/>
      <c r="S260" s="172"/>
      <c r="T260" s="173"/>
      <c r="U260" s="174"/>
      <c r="V260" s="173"/>
      <c r="W260" s="174"/>
      <c r="X260" s="173"/>
      <c r="Y260" s="174"/>
      <c r="Z260" s="173"/>
      <c r="AA260" s="174"/>
      <c r="AB260" s="175"/>
      <c r="AC260" s="174"/>
      <c r="AD260" s="174"/>
      <c r="AE260" s="174"/>
      <c r="AF260" s="175"/>
      <c r="AG260" s="174"/>
      <c r="AH260" s="175"/>
      <c r="AI260" s="174"/>
      <c r="AJ260" s="172"/>
      <c r="AK260" s="172"/>
      <c r="AL260" s="172"/>
      <c r="AM260" s="172"/>
      <c r="AN260" s="172"/>
      <c r="AO260" s="172"/>
    </row>
    <row r="261" spans="1:41">
      <c r="A261" s="193"/>
      <c r="B261" s="221"/>
      <c r="C261" s="221"/>
      <c r="D261" s="221"/>
      <c r="E261" s="278"/>
      <c r="F261" s="1239" t="s">
        <v>347</v>
      </c>
      <c r="G261" s="1239"/>
      <c r="H261" s="1239"/>
      <c r="I261" s="1239"/>
      <c r="J261" s="213"/>
      <c r="K261" s="172"/>
      <c r="L261" s="172"/>
      <c r="M261" s="172"/>
      <c r="N261" s="172"/>
      <c r="O261" s="172"/>
      <c r="P261" s="172"/>
      <c r="Q261" s="172"/>
      <c r="R261" s="172"/>
      <c r="S261" s="172"/>
      <c r="T261" s="173"/>
      <c r="U261" s="174"/>
      <c r="V261" s="173"/>
      <c r="W261" s="174"/>
      <c r="X261" s="173"/>
      <c r="Y261" s="174"/>
      <c r="Z261" s="173"/>
      <c r="AA261" s="174"/>
      <c r="AB261" s="175"/>
      <c r="AC261" s="174"/>
      <c r="AD261" s="174"/>
      <c r="AE261" s="174"/>
      <c r="AF261" s="175"/>
      <c r="AG261" s="174"/>
      <c r="AH261" s="175"/>
      <c r="AI261" s="174"/>
      <c r="AJ261" s="172"/>
      <c r="AK261" s="172"/>
      <c r="AL261" s="172"/>
      <c r="AM261" s="172"/>
      <c r="AN261" s="172"/>
      <c r="AO261" s="172"/>
    </row>
    <row r="262" spans="1:41">
      <c r="A262" s="193"/>
      <c r="B262" s="221"/>
      <c r="C262" s="221"/>
      <c r="D262" s="221"/>
      <c r="E262" s="278"/>
      <c r="F262" s="1239" t="s">
        <v>348</v>
      </c>
      <c r="G262" s="1239"/>
      <c r="H262" s="1239"/>
      <c r="I262" s="1239"/>
      <c r="J262" s="213"/>
      <c r="K262" s="172"/>
      <c r="L262" s="172"/>
      <c r="M262" s="172"/>
      <c r="N262" s="172"/>
      <c r="O262" s="172"/>
      <c r="P262" s="172"/>
      <c r="Q262" s="172"/>
      <c r="R262" s="172"/>
      <c r="S262" s="172"/>
      <c r="T262" s="173"/>
      <c r="U262" s="174"/>
      <c r="V262" s="173"/>
      <c r="W262" s="174"/>
      <c r="X262" s="173"/>
      <c r="Y262" s="174"/>
      <c r="Z262" s="173"/>
      <c r="AA262" s="174"/>
      <c r="AB262" s="175"/>
      <c r="AC262" s="174"/>
      <c r="AD262" s="174"/>
      <c r="AE262" s="174"/>
      <c r="AF262" s="175"/>
      <c r="AG262" s="174"/>
      <c r="AH262" s="175"/>
      <c r="AI262" s="174"/>
      <c r="AJ262" s="172"/>
      <c r="AK262" s="172"/>
      <c r="AL262" s="172"/>
      <c r="AM262" s="172"/>
      <c r="AN262" s="172"/>
      <c r="AO262" s="172"/>
    </row>
    <row r="263" spans="1:41" ht="43.5" customHeight="1">
      <c r="A263" s="193"/>
      <c r="B263" s="221"/>
      <c r="C263" s="221"/>
      <c r="D263" s="221"/>
      <c r="E263" s="278"/>
      <c r="F263" s="1239" t="s">
        <v>349</v>
      </c>
      <c r="G263" s="1239"/>
      <c r="H263" s="1239"/>
      <c r="I263" s="1239"/>
      <c r="J263" s="213"/>
      <c r="K263" s="172"/>
      <c r="L263" s="172"/>
      <c r="M263" s="172"/>
      <c r="N263" s="172"/>
      <c r="O263" s="172"/>
      <c r="P263" s="172"/>
      <c r="Q263" s="172"/>
      <c r="R263" s="172"/>
      <c r="S263" s="172"/>
      <c r="T263" s="173"/>
      <c r="U263" s="174"/>
      <c r="V263" s="173"/>
      <c r="W263" s="174"/>
      <c r="X263" s="173"/>
      <c r="Y263" s="174"/>
      <c r="Z263" s="173"/>
      <c r="AA263" s="174"/>
      <c r="AB263" s="175"/>
      <c r="AC263" s="174"/>
      <c r="AD263" s="174"/>
      <c r="AE263" s="174"/>
      <c r="AF263" s="175"/>
      <c r="AG263" s="174"/>
      <c r="AH263" s="175"/>
      <c r="AI263" s="174"/>
      <c r="AJ263" s="172"/>
      <c r="AK263" s="172"/>
      <c r="AL263" s="172"/>
      <c r="AM263" s="172"/>
      <c r="AN263" s="172"/>
      <c r="AO263" s="172"/>
    </row>
    <row r="264" spans="1:41">
      <c r="A264" s="193"/>
      <c r="B264" s="222"/>
      <c r="C264" s="222"/>
      <c r="D264" s="222"/>
      <c r="E264" s="1247" t="s">
        <v>350</v>
      </c>
      <c r="F264" s="1247"/>
      <c r="G264" s="1247"/>
      <c r="H264" s="1247"/>
      <c r="I264" s="1247"/>
      <c r="J264" s="213"/>
      <c r="K264" s="172"/>
      <c r="L264" s="172"/>
      <c r="M264" s="172"/>
      <c r="N264" s="172"/>
      <c r="O264" s="172"/>
      <c r="P264" s="172"/>
      <c r="Q264" s="172"/>
      <c r="R264" s="172"/>
      <c r="S264" s="172"/>
      <c r="T264" s="173"/>
      <c r="U264" s="174"/>
      <c r="V264" s="173"/>
      <c r="W264" s="174"/>
      <c r="X264" s="173"/>
      <c r="Y264" s="174"/>
      <c r="Z264" s="173"/>
      <c r="AA264" s="174"/>
      <c r="AB264" s="175"/>
      <c r="AC264" s="174"/>
      <c r="AD264" s="174"/>
      <c r="AE264" s="174"/>
      <c r="AF264" s="175"/>
      <c r="AG264" s="174"/>
      <c r="AH264" s="175"/>
      <c r="AI264" s="174"/>
      <c r="AJ264" s="172"/>
      <c r="AK264" s="172"/>
      <c r="AL264" s="172"/>
      <c r="AM264" s="172"/>
      <c r="AN264" s="172"/>
      <c r="AO264" s="172"/>
    </row>
    <row r="265" spans="1:41">
      <c r="A265" s="193"/>
      <c r="B265" s="222"/>
      <c r="C265" s="222"/>
      <c r="D265" s="222"/>
      <c r="E265" s="1247" t="s">
        <v>351</v>
      </c>
      <c r="F265" s="1247"/>
      <c r="G265" s="1247"/>
      <c r="H265" s="1247"/>
      <c r="I265" s="1247"/>
      <c r="J265" s="213"/>
      <c r="K265" s="172"/>
      <c r="L265" s="172"/>
      <c r="M265" s="172"/>
      <c r="N265" s="172"/>
      <c r="O265" s="172"/>
      <c r="P265" s="172"/>
      <c r="Q265" s="172"/>
      <c r="R265" s="172"/>
      <c r="S265" s="172"/>
      <c r="T265" s="173"/>
      <c r="U265" s="174"/>
      <c r="V265" s="173"/>
      <c r="W265" s="174"/>
      <c r="X265" s="173"/>
      <c r="Y265" s="174"/>
      <c r="Z265" s="173"/>
      <c r="AA265" s="174"/>
      <c r="AB265" s="175"/>
      <c r="AC265" s="174"/>
      <c r="AD265" s="174"/>
      <c r="AE265" s="174"/>
      <c r="AF265" s="175"/>
      <c r="AG265" s="174"/>
      <c r="AH265" s="175"/>
      <c r="AI265" s="174"/>
      <c r="AJ265" s="172"/>
      <c r="AK265" s="172"/>
      <c r="AL265" s="172"/>
      <c r="AM265" s="172"/>
      <c r="AN265" s="172"/>
      <c r="AO265" s="172"/>
    </row>
    <row r="266" spans="1:41">
      <c r="A266" s="193"/>
      <c r="B266" s="222"/>
      <c r="C266" s="222"/>
      <c r="D266" s="222"/>
      <c r="E266" s="1247" t="s">
        <v>352</v>
      </c>
      <c r="F266" s="1247"/>
      <c r="G266" s="1247"/>
      <c r="H266" s="1247"/>
      <c r="I266" s="1247"/>
      <c r="J266" s="213"/>
      <c r="K266" s="172"/>
      <c r="L266" s="172"/>
      <c r="M266" s="172"/>
      <c r="N266" s="172"/>
      <c r="O266" s="172"/>
      <c r="P266" s="172"/>
      <c r="Q266" s="172"/>
      <c r="R266" s="172"/>
      <c r="S266" s="172"/>
      <c r="T266" s="173"/>
      <c r="U266" s="174"/>
      <c r="V266" s="173"/>
      <c r="W266" s="174"/>
      <c r="X266" s="173"/>
      <c r="Y266" s="174"/>
      <c r="Z266" s="173"/>
      <c r="AA266" s="174"/>
      <c r="AB266" s="175"/>
      <c r="AC266" s="174"/>
      <c r="AD266" s="174"/>
      <c r="AE266" s="174"/>
      <c r="AF266" s="175"/>
      <c r="AG266" s="174"/>
      <c r="AH266" s="175"/>
      <c r="AI266" s="174"/>
      <c r="AJ266" s="172"/>
      <c r="AK266" s="172"/>
      <c r="AL266" s="172"/>
      <c r="AM266" s="172"/>
      <c r="AN266" s="172"/>
      <c r="AO266" s="172"/>
    </row>
    <row r="267" spans="1:41">
      <c r="A267" s="193"/>
      <c r="B267" s="222"/>
      <c r="C267" s="222"/>
      <c r="D267" s="222"/>
      <c r="E267" s="1247" t="s">
        <v>353</v>
      </c>
      <c r="F267" s="1247"/>
      <c r="G267" s="1247"/>
      <c r="H267" s="1247"/>
      <c r="I267" s="1247"/>
      <c r="J267" s="213"/>
      <c r="K267" s="172"/>
      <c r="L267" s="172"/>
      <c r="M267" s="172"/>
      <c r="N267" s="172"/>
      <c r="O267" s="172"/>
      <c r="P267" s="172"/>
      <c r="Q267" s="172"/>
      <c r="R267" s="172"/>
      <c r="S267" s="172"/>
      <c r="T267" s="173"/>
      <c r="U267" s="174"/>
      <c r="V267" s="173"/>
      <c r="W267" s="174"/>
      <c r="X267" s="173"/>
      <c r="Y267" s="174"/>
      <c r="Z267" s="173"/>
      <c r="AA267" s="174"/>
      <c r="AB267" s="175"/>
      <c r="AC267" s="174"/>
      <c r="AD267" s="174"/>
      <c r="AE267" s="174"/>
      <c r="AF267" s="175"/>
      <c r="AG267" s="174"/>
      <c r="AH267" s="175"/>
      <c r="AI267" s="174"/>
      <c r="AJ267" s="172"/>
      <c r="AK267" s="172"/>
      <c r="AL267" s="172"/>
      <c r="AM267" s="172"/>
      <c r="AN267" s="172"/>
      <c r="AO267" s="172"/>
    </row>
    <row r="268" spans="1:41">
      <c r="A268" s="193"/>
      <c r="B268" s="222"/>
      <c r="C268" s="222"/>
      <c r="D268" s="222"/>
      <c r="E268" s="1247" t="s">
        <v>354</v>
      </c>
      <c r="F268" s="1247"/>
      <c r="G268" s="1247"/>
      <c r="H268" s="1247"/>
      <c r="I268" s="1247"/>
      <c r="J268" s="213"/>
      <c r="K268" s="172"/>
      <c r="L268" s="172"/>
      <c r="M268" s="172"/>
      <c r="N268" s="172"/>
      <c r="O268" s="172"/>
      <c r="P268" s="172"/>
      <c r="Q268" s="172"/>
      <c r="R268" s="172"/>
      <c r="S268" s="172"/>
      <c r="T268" s="173"/>
      <c r="U268" s="174"/>
      <c r="V268" s="173"/>
      <c r="W268" s="174"/>
      <c r="X268" s="173"/>
      <c r="Y268" s="174"/>
      <c r="Z268" s="173"/>
      <c r="AA268" s="174"/>
      <c r="AB268" s="175"/>
      <c r="AC268" s="174"/>
      <c r="AD268" s="174"/>
      <c r="AE268" s="174"/>
      <c r="AF268" s="175"/>
      <c r="AG268" s="174"/>
      <c r="AH268" s="175"/>
      <c r="AI268" s="174"/>
      <c r="AJ268" s="172"/>
      <c r="AK268" s="172"/>
      <c r="AL268" s="172"/>
      <c r="AM268" s="172"/>
      <c r="AN268" s="172"/>
      <c r="AO268" s="172"/>
    </row>
    <row r="269" spans="1:41">
      <c r="A269" s="193"/>
      <c r="B269" s="222"/>
      <c r="C269" s="222"/>
      <c r="D269" s="222"/>
      <c r="E269" s="1247" t="s">
        <v>355</v>
      </c>
      <c r="F269" s="1247"/>
      <c r="G269" s="1247"/>
      <c r="H269" s="1247"/>
      <c r="I269" s="1247"/>
      <c r="J269" s="213"/>
      <c r="K269" s="172"/>
      <c r="L269" s="172"/>
      <c r="M269" s="172"/>
      <c r="N269" s="172"/>
      <c r="O269" s="172"/>
      <c r="P269" s="172"/>
      <c r="Q269" s="172"/>
      <c r="R269" s="172"/>
      <c r="S269" s="172"/>
      <c r="T269" s="173"/>
      <c r="U269" s="174"/>
      <c r="V269" s="173"/>
      <c r="W269" s="174"/>
      <c r="X269" s="173"/>
      <c r="Y269" s="174"/>
      <c r="Z269" s="173"/>
      <c r="AA269" s="174"/>
      <c r="AB269" s="175"/>
      <c r="AC269" s="174"/>
      <c r="AD269" s="174"/>
      <c r="AE269" s="174"/>
      <c r="AF269" s="175"/>
      <c r="AG269" s="174"/>
      <c r="AH269" s="175"/>
      <c r="AI269" s="174"/>
      <c r="AJ269" s="172"/>
      <c r="AK269" s="172"/>
      <c r="AL269" s="172"/>
      <c r="AM269" s="172"/>
      <c r="AN269" s="172"/>
      <c r="AO269" s="172"/>
    </row>
    <row r="270" spans="1:41" ht="47.25" customHeight="1">
      <c r="A270" s="193"/>
      <c r="B270" s="222"/>
      <c r="C270" s="222"/>
      <c r="D270" s="222"/>
      <c r="E270" s="1239" t="s">
        <v>356</v>
      </c>
      <c r="F270" s="1239"/>
      <c r="G270" s="1239"/>
      <c r="H270" s="1239"/>
      <c r="I270" s="1239"/>
      <c r="J270" s="213"/>
      <c r="K270" s="172"/>
      <c r="L270" s="172"/>
      <c r="M270" s="172"/>
      <c r="N270" s="172"/>
      <c r="O270" s="172"/>
      <c r="P270" s="172"/>
      <c r="Q270" s="172"/>
      <c r="R270" s="172"/>
      <c r="S270" s="172"/>
      <c r="T270" s="173"/>
      <c r="U270" s="174"/>
      <c r="V270" s="173"/>
      <c r="W270" s="174"/>
      <c r="X270" s="173"/>
      <c r="Y270" s="174"/>
      <c r="Z270" s="173"/>
      <c r="AA270" s="174"/>
      <c r="AB270" s="175"/>
      <c r="AC270" s="174"/>
      <c r="AD270" s="174"/>
      <c r="AE270" s="174"/>
      <c r="AF270" s="175"/>
      <c r="AG270" s="174"/>
      <c r="AH270" s="175"/>
      <c r="AI270" s="174"/>
      <c r="AJ270" s="172"/>
      <c r="AK270" s="172"/>
      <c r="AL270" s="172"/>
      <c r="AM270" s="172"/>
      <c r="AN270" s="172"/>
      <c r="AO270" s="172"/>
    </row>
    <row r="271" spans="1:41">
      <c r="A271" s="193"/>
      <c r="B271" s="222"/>
      <c r="C271" s="222"/>
      <c r="D271" s="222"/>
      <c r="E271" s="1247" t="s">
        <v>357</v>
      </c>
      <c r="F271" s="1247"/>
      <c r="G271" s="1247"/>
      <c r="H271" s="1247"/>
      <c r="I271" s="1247"/>
      <c r="J271" s="213"/>
      <c r="K271" s="172"/>
      <c r="L271" s="172"/>
      <c r="M271" s="172"/>
      <c r="N271" s="172"/>
      <c r="O271" s="172"/>
      <c r="P271" s="172"/>
      <c r="Q271" s="172"/>
      <c r="R271" s="172"/>
      <c r="S271" s="172"/>
      <c r="T271" s="173"/>
      <c r="U271" s="174"/>
      <c r="V271" s="173"/>
      <c r="W271" s="174"/>
      <c r="X271" s="173"/>
      <c r="Y271" s="174"/>
      <c r="Z271" s="173"/>
      <c r="AA271" s="174"/>
      <c r="AB271" s="175"/>
      <c r="AC271" s="174"/>
      <c r="AD271" s="174"/>
      <c r="AE271" s="174"/>
      <c r="AF271" s="175"/>
      <c r="AG271" s="174"/>
      <c r="AH271" s="175"/>
      <c r="AI271" s="174"/>
      <c r="AJ271" s="172"/>
      <c r="AK271" s="172"/>
      <c r="AL271" s="172"/>
      <c r="AM271" s="172"/>
      <c r="AN271" s="172"/>
      <c r="AO271" s="172"/>
    </row>
    <row r="272" spans="1:41">
      <c r="A272" s="193"/>
      <c r="B272" s="222"/>
      <c r="C272" s="222"/>
      <c r="D272" s="222"/>
      <c r="E272" s="1247" t="s">
        <v>542</v>
      </c>
      <c r="F272" s="1247"/>
      <c r="G272" s="1247"/>
      <c r="H272" s="1247"/>
      <c r="I272" s="1247"/>
      <c r="J272" s="213"/>
      <c r="K272" s="172"/>
      <c r="L272" s="172"/>
      <c r="M272" s="172"/>
      <c r="N272" s="172"/>
      <c r="O272" s="172"/>
      <c r="P272" s="172"/>
      <c r="Q272" s="172"/>
      <c r="R272" s="172"/>
      <c r="S272" s="172"/>
      <c r="T272" s="173"/>
      <c r="U272" s="174"/>
      <c r="V272" s="173"/>
      <c r="W272" s="174"/>
      <c r="X272" s="173"/>
      <c r="Y272" s="174"/>
      <c r="Z272" s="173"/>
      <c r="AA272" s="174"/>
      <c r="AB272" s="175"/>
      <c r="AC272" s="174"/>
      <c r="AD272" s="174"/>
      <c r="AE272" s="174"/>
      <c r="AF272" s="175"/>
      <c r="AG272" s="174"/>
      <c r="AH272" s="175"/>
      <c r="AI272" s="174"/>
      <c r="AJ272" s="172"/>
      <c r="AK272" s="172"/>
      <c r="AL272" s="172"/>
      <c r="AM272" s="172"/>
      <c r="AN272" s="172"/>
      <c r="AO272" s="172"/>
    </row>
    <row r="273" spans="1:41">
      <c r="A273" s="193"/>
      <c r="B273" s="222"/>
      <c r="C273" s="222"/>
      <c r="D273" s="222"/>
      <c r="E273" s="1247" t="s">
        <v>358</v>
      </c>
      <c r="F273" s="1247"/>
      <c r="G273" s="1247"/>
      <c r="H273" s="1247"/>
      <c r="I273" s="1247"/>
      <c r="J273" s="213"/>
      <c r="K273" s="172"/>
      <c r="L273" s="172"/>
      <c r="M273" s="172"/>
      <c r="N273" s="172"/>
      <c r="O273" s="172"/>
      <c r="P273" s="172"/>
      <c r="Q273" s="172"/>
      <c r="R273" s="172"/>
      <c r="S273" s="172"/>
      <c r="T273" s="173"/>
      <c r="U273" s="174"/>
      <c r="V273" s="173"/>
      <c r="W273" s="174"/>
      <c r="X273" s="173"/>
      <c r="Y273" s="174"/>
      <c r="Z273" s="173"/>
      <c r="AA273" s="174"/>
      <c r="AB273" s="175"/>
      <c r="AC273" s="174"/>
      <c r="AD273" s="174"/>
      <c r="AE273" s="174"/>
      <c r="AF273" s="175"/>
      <c r="AG273" s="174"/>
      <c r="AH273" s="175"/>
      <c r="AI273" s="174"/>
      <c r="AJ273" s="172"/>
      <c r="AK273" s="172"/>
      <c r="AL273" s="172"/>
      <c r="AM273" s="172"/>
      <c r="AN273" s="172"/>
      <c r="AO273" s="172"/>
    </row>
    <row r="274" spans="1:41">
      <c r="A274" s="193"/>
      <c r="B274" s="222"/>
      <c r="C274" s="222"/>
      <c r="D274" s="222"/>
      <c r="E274" s="1247" t="s">
        <v>359</v>
      </c>
      <c r="F274" s="1247"/>
      <c r="G274" s="1247"/>
      <c r="H274" s="1247"/>
      <c r="I274" s="1247"/>
      <c r="J274" s="213"/>
      <c r="K274" s="172"/>
      <c r="L274" s="172"/>
      <c r="M274" s="172"/>
      <c r="N274" s="172"/>
      <c r="O274" s="172"/>
      <c r="P274" s="172"/>
      <c r="Q274" s="172"/>
      <c r="R274" s="172"/>
      <c r="S274" s="172"/>
      <c r="T274" s="173"/>
      <c r="U274" s="174"/>
      <c r="V274" s="173"/>
      <c r="W274" s="174"/>
      <c r="X274" s="173"/>
      <c r="Y274" s="174"/>
      <c r="Z274" s="173"/>
      <c r="AA274" s="174"/>
      <c r="AB274" s="175"/>
      <c r="AC274" s="174"/>
      <c r="AD274" s="174"/>
      <c r="AE274" s="174"/>
      <c r="AF274" s="175"/>
      <c r="AG274" s="174"/>
      <c r="AH274" s="175"/>
      <c r="AI274" s="174"/>
      <c r="AJ274" s="172"/>
      <c r="AK274" s="172"/>
      <c r="AL274" s="172"/>
      <c r="AM274" s="172"/>
      <c r="AN274" s="172"/>
      <c r="AO274" s="172"/>
    </row>
    <row r="275" spans="1:41">
      <c r="A275" s="193"/>
      <c r="B275" s="219"/>
      <c r="C275" s="219"/>
      <c r="D275" s="219"/>
      <c r="E275" s="1248" t="s">
        <v>360</v>
      </c>
      <c r="F275" s="1248"/>
      <c r="G275" s="1248"/>
      <c r="H275" s="1248"/>
      <c r="I275" s="1248"/>
      <c r="J275" s="213"/>
      <c r="K275" s="172"/>
      <c r="L275" s="172"/>
      <c r="M275" s="172"/>
      <c r="N275" s="172"/>
      <c r="O275" s="172"/>
      <c r="P275" s="172"/>
      <c r="Q275" s="172"/>
      <c r="R275" s="172"/>
      <c r="S275" s="172"/>
      <c r="T275" s="173"/>
      <c r="U275" s="174"/>
      <c r="V275" s="173"/>
      <c r="W275" s="174"/>
      <c r="X275" s="173"/>
      <c r="Y275" s="174"/>
      <c r="Z275" s="173"/>
      <c r="AA275" s="174"/>
      <c r="AB275" s="175"/>
      <c r="AC275" s="174"/>
      <c r="AD275" s="174"/>
      <c r="AE275" s="174"/>
      <c r="AF275" s="175"/>
      <c r="AG275" s="174"/>
      <c r="AH275" s="175"/>
      <c r="AI275" s="174"/>
      <c r="AJ275" s="172"/>
      <c r="AK275" s="172"/>
      <c r="AL275" s="172"/>
      <c r="AM275" s="172"/>
      <c r="AN275" s="172"/>
      <c r="AO275" s="172"/>
    </row>
    <row r="276" spans="1:41">
      <c r="A276" s="193"/>
      <c r="B276" s="223"/>
      <c r="C276" s="223"/>
      <c r="D276" s="223"/>
      <c r="E276" s="1250" t="s">
        <v>361</v>
      </c>
      <c r="F276" s="1250"/>
      <c r="G276" s="1250"/>
      <c r="H276" s="1250"/>
      <c r="I276" s="1250"/>
      <c r="J276" s="213"/>
      <c r="K276" s="172"/>
      <c r="L276" s="172"/>
      <c r="M276" s="172"/>
      <c r="N276" s="172"/>
      <c r="O276" s="172"/>
      <c r="P276" s="172"/>
      <c r="Q276" s="172"/>
      <c r="R276" s="172"/>
      <c r="S276" s="172"/>
      <c r="T276" s="173"/>
      <c r="U276" s="174"/>
      <c r="V276" s="173"/>
      <c r="W276" s="174"/>
      <c r="X276" s="173"/>
      <c r="Y276" s="174"/>
      <c r="Z276" s="173"/>
      <c r="AA276" s="174"/>
      <c r="AB276" s="175"/>
      <c r="AC276" s="174"/>
      <c r="AD276" s="174"/>
      <c r="AE276" s="174"/>
      <c r="AF276" s="175"/>
      <c r="AG276" s="174"/>
      <c r="AH276" s="175"/>
      <c r="AI276" s="174"/>
      <c r="AJ276" s="172"/>
      <c r="AK276" s="172"/>
      <c r="AL276" s="172"/>
      <c r="AM276" s="172"/>
      <c r="AN276" s="172"/>
      <c r="AO276" s="172"/>
    </row>
    <row r="277" spans="1:41" ht="24.95" customHeight="1">
      <c r="A277" s="193"/>
      <c r="B277" s="222"/>
      <c r="C277" s="222"/>
      <c r="D277" s="222"/>
      <c r="E277" s="1247" t="s">
        <v>362</v>
      </c>
      <c r="F277" s="1247"/>
      <c r="G277" s="1247"/>
      <c r="H277" s="1247"/>
      <c r="I277" s="1247"/>
      <c r="J277" s="213"/>
      <c r="K277" s="172"/>
      <c r="L277" s="172"/>
      <c r="M277" s="172"/>
      <c r="N277" s="172"/>
      <c r="O277" s="172"/>
      <c r="P277" s="172"/>
      <c r="Q277" s="172"/>
      <c r="R277" s="172"/>
      <c r="S277" s="172"/>
      <c r="T277" s="173"/>
      <c r="U277" s="174"/>
      <c r="V277" s="173"/>
      <c r="W277" s="174"/>
      <c r="X277" s="173"/>
      <c r="Y277" s="174"/>
      <c r="Z277" s="173"/>
      <c r="AA277" s="174"/>
      <c r="AB277" s="175"/>
      <c r="AC277" s="174"/>
      <c r="AD277" s="174"/>
      <c r="AE277" s="174"/>
      <c r="AF277" s="175"/>
      <c r="AG277" s="174"/>
      <c r="AH277" s="175"/>
      <c r="AI277" s="174"/>
      <c r="AJ277" s="172"/>
      <c r="AK277" s="172"/>
      <c r="AL277" s="172"/>
      <c r="AM277" s="172"/>
      <c r="AN277" s="172"/>
      <c r="AO277" s="172"/>
    </row>
    <row r="278" spans="1:41">
      <c r="A278" s="193"/>
      <c r="B278" s="222"/>
      <c r="C278" s="222"/>
      <c r="D278" s="222"/>
      <c r="E278" s="1247" t="s">
        <v>363</v>
      </c>
      <c r="F278" s="1247"/>
      <c r="G278" s="1247"/>
      <c r="H278" s="1247"/>
      <c r="I278" s="1247"/>
      <c r="J278" s="213"/>
      <c r="K278" s="172"/>
      <c r="L278" s="172"/>
      <c r="M278" s="172"/>
      <c r="N278" s="172"/>
      <c r="O278" s="172"/>
      <c r="P278" s="172"/>
      <c r="Q278" s="172"/>
      <c r="R278" s="172"/>
      <c r="S278" s="172"/>
      <c r="T278" s="173"/>
      <c r="U278" s="174"/>
      <c r="V278" s="173"/>
      <c r="W278" s="174"/>
      <c r="X278" s="173"/>
      <c r="Y278" s="174"/>
      <c r="Z278" s="173"/>
      <c r="AA278" s="174"/>
      <c r="AB278" s="175"/>
      <c r="AC278" s="174"/>
      <c r="AD278" s="174"/>
      <c r="AE278" s="174"/>
      <c r="AF278" s="175"/>
      <c r="AG278" s="174"/>
      <c r="AH278" s="175"/>
      <c r="AI278" s="174"/>
      <c r="AJ278" s="172"/>
      <c r="AK278" s="172"/>
      <c r="AL278" s="172"/>
      <c r="AM278" s="172"/>
      <c r="AN278" s="172"/>
      <c r="AO278" s="172"/>
    </row>
    <row r="279" spans="1:41">
      <c r="A279" s="193"/>
      <c r="B279" s="222"/>
      <c r="C279" s="222"/>
      <c r="D279" s="222"/>
      <c r="E279" s="1247" t="s">
        <v>364</v>
      </c>
      <c r="F279" s="1247"/>
      <c r="G279" s="1247"/>
      <c r="H279" s="1247"/>
      <c r="I279" s="1247"/>
      <c r="J279" s="213"/>
      <c r="K279" s="172"/>
      <c r="L279" s="172"/>
      <c r="M279" s="172"/>
      <c r="N279" s="172"/>
      <c r="O279" s="172"/>
      <c r="P279" s="172"/>
      <c r="Q279" s="172"/>
      <c r="R279" s="172"/>
      <c r="S279" s="172"/>
      <c r="T279" s="173"/>
      <c r="U279" s="174"/>
      <c r="V279" s="173"/>
      <c r="W279" s="174"/>
      <c r="X279" s="173"/>
      <c r="Y279" s="174"/>
      <c r="Z279" s="173"/>
      <c r="AA279" s="174"/>
      <c r="AB279" s="175"/>
      <c r="AC279" s="174"/>
      <c r="AD279" s="174"/>
      <c r="AE279" s="174"/>
      <c r="AF279" s="175"/>
      <c r="AG279" s="174"/>
      <c r="AH279" s="175"/>
      <c r="AI279" s="174"/>
      <c r="AJ279" s="172"/>
      <c r="AK279" s="172"/>
      <c r="AL279" s="172"/>
      <c r="AM279" s="172"/>
      <c r="AN279" s="172"/>
      <c r="AO279" s="172"/>
    </row>
    <row r="280" spans="1:41">
      <c r="A280" s="193"/>
      <c r="B280" s="222"/>
      <c r="C280" s="222"/>
      <c r="D280" s="222"/>
      <c r="E280" s="1247" t="s">
        <v>365</v>
      </c>
      <c r="F280" s="1247"/>
      <c r="G280" s="1247"/>
      <c r="H280" s="1247"/>
      <c r="I280" s="1247"/>
      <c r="J280" s="213"/>
      <c r="K280" s="172"/>
      <c r="L280" s="172"/>
      <c r="M280" s="172"/>
      <c r="N280" s="172"/>
      <c r="O280" s="172"/>
      <c r="P280" s="172"/>
      <c r="Q280" s="172"/>
      <c r="R280" s="172"/>
      <c r="S280" s="172"/>
      <c r="T280" s="173"/>
      <c r="U280" s="174"/>
      <c r="V280" s="173"/>
      <c r="W280" s="174"/>
      <c r="X280" s="173"/>
      <c r="Y280" s="174"/>
      <c r="Z280" s="173"/>
      <c r="AA280" s="174"/>
      <c r="AB280" s="175"/>
      <c r="AC280" s="174"/>
      <c r="AD280" s="174"/>
      <c r="AE280" s="174"/>
      <c r="AF280" s="175"/>
      <c r="AG280" s="174"/>
      <c r="AH280" s="175"/>
      <c r="AI280" s="174"/>
      <c r="AJ280" s="172"/>
      <c r="AK280" s="172"/>
      <c r="AL280" s="172"/>
      <c r="AM280" s="172"/>
      <c r="AN280" s="172"/>
      <c r="AO280" s="172"/>
    </row>
    <row r="281" spans="1:41">
      <c r="A281" s="193"/>
      <c r="B281" s="222"/>
      <c r="C281" s="222"/>
      <c r="D281" s="222"/>
      <c r="E281" s="1247" t="s">
        <v>366</v>
      </c>
      <c r="F281" s="1247"/>
      <c r="G281" s="1247"/>
      <c r="H281" s="1247"/>
      <c r="I281" s="1247"/>
      <c r="J281" s="213"/>
      <c r="K281" s="172"/>
      <c r="L281" s="172"/>
      <c r="M281" s="172"/>
      <c r="N281" s="172"/>
      <c r="O281" s="172"/>
      <c r="P281" s="172"/>
      <c r="Q281" s="172"/>
      <c r="R281" s="172"/>
      <c r="S281" s="172"/>
      <c r="T281" s="173"/>
      <c r="U281" s="174"/>
      <c r="V281" s="173"/>
      <c r="W281" s="174"/>
      <c r="X281" s="173"/>
      <c r="Y281" s="174"/>
      <c r="Z281" s="173"/>
      <c r="AA281" s="174"/>
      <c r="AB281" s="175"/>
      <c r="AC281" s="174"/>
      <c r="AD281" s="174"/>
      <c r="AE281" s="174"/>
      <c r="AF281" s="175"/>
      <c r="AG281" s="174"/>
      <c r="AH281" s="175"/>
      <c r="AI281" s="174"/>
      <c r="AJ281" s="172"/>
      <c r="AK281" s="172"/>
      <c r="AL281" s="172"/>
      <c r="AM281" s="172"/>
      <c r="AN281" s="172"/>
      <c r="AO281" s="172"/>
    </row>
    <row r="282" spans="1:41">
      <c r="A282" s="193"/>
      <c r="B282" s="222"/>
      <c r="C282" s="222"/>
      <c r="D282" s="222"/>
      <c r="E282" s="1247" t="s">
        <v>367</v>
      </c>
      <c r="F282" s="1247"/>
      <c r="G282" s="1247"/>
      <c r="H282" s="1247"/>
      <c r="I282" s="1247"/>
      <c r="J282" s="213"/>
      <c r="K282" s="172"/>
      <c r="L282" s="172"/>
      <c r="M282" s="172"/>
      <c r="N282" s="172"/>
      <c r="O282" s="172"/>
      <c r="P282" s="172"/>
      <c r="Q282" s="172"/>
      <c r="R282" s="172"/>
      <c r="S282" s="172"/>
      <c r="T282" s="173"/>
      <c r="U282" s="174"/>
      <c r="V282" s="173"/>
      <c r="W282" s="174"/>
      <c r="X282" s="173"/>
      <c r="Y282" s="174"/>
      <c r="Z282" s="173"/>
      <c r="AA282" s="174"/>
      <c r="AB282" s="175"/>
      <c r="AC282" s="174"/>
      <c r="AD282" s="174"/>
      <c r="AE282" s="174"/>
      <c r="AF282" s="175"/>
      <c r="AG282" s="174"/>
      <c r="AH282" s="175"/>
      <c r="AI282" s="174"/>
      <c r="AJ282" s="172"/>
      <c r="AK282" s="172"/>
      <c r="AL282" s="172"/>
      <c r="AM282" s="172"/>
      <c r="AN282" s="172"/>
      <c r="AO282" s="172"/>
    </row>
    <row r="283" spans="1:41">
      <c r="A283" s="193"/>
      <c r="B283" s="222"/>
      <c r="C283" s="222"/>
      <c r="D283" s="222"/>
      <c r="E283" s="1247" t="s">
        <v>368</v>
      </c>
      <c r="F283" s="1247"/>
      <c r="G283" s="1247"/>
      <c r="H283" s="1247"/>
      <c r="I283" s="1247"/>
      <c r="J283" s="213"/>
      <c r="K283" s="172"/>
      <c r="L283" s="172"/>
      <c r="M283" s="172"/>
      <c r="N283" s="172"/>
      <c r="O283" s="172"/>
      <c r="P283" s="172"/>
      <c r="Q283" s="172"/>
      <c r="R283" s="172"/>
      <c r="S283" s="172"/>
      <c r="T283" s="173"/>
      <c r="U283" s="174"/>
      <c r="V283" s="173"/>
      <c r="W283" s="174"/>
      <c r="X283" s="173"/>
      <c r="Y283" s="174"/>
      <c r="Z283" s="173"/>
      <c r="AA283" s="174"/>
      <c r="AB283" s="175"/>
      <c r="AC283" s="174"/>
      <c r="AD283" s="174"/>
      <c r="AE283" s="174"/>
      <c r="AF283" s="175"/>
      <c r="AG283" s="174"/>
      <c r="AH283" s="175"/>
      <c r="AI283" s="174"/>
      <c r="AJ283" s="172"/>
      <c r="AK283" s="172"/>
      <c r="AL283" s="172"/>
      <c r="AM283" s="172"/>
      <c r="AN283" s="172"/>
      <c r="AO283" s="172"/>
    </row>
    <row r="284" spans="1:41">
      <c r="A284" s="193"/>
      <c r="B284" s="222"/>
      <c r="C284" s="222"/>
      <c r="D284" s="222"/>
      <c r="E284" s="1247" t="s">
        <v>369</v>
      </c>
      <c r="F284" s="1247"/>
      <c r="G284" s="1247"/>
      <c r="H284" s="1247"/>
      <c r="I284" s="1247"/>
      <c r="J284" s="213"/>
      <c r="K284" s="172"/>
      <c r="L284" s="172"/>
      <c r="M284" s="172"/>
      <c r="N284" s="172"/>
      <c r="O284" s="172"/>
      <c r="P284" s="172"/>
      <c r="Q284" s="172"/>
      <c r="R284" s="172"/>
      <c r="S284" s="172"/>
      <c r="T284" s="173"/>
      <c r="U284" s="174"/>
      <c r="V284" s="173"/>
      <c r="W284" s="174"/>
      <c r="X284" s="173"/>
      <c r="Y284" s="174"/>
      <c r="Z284" s="173"/>
      <c r="AA284" s="174"/>
      <c r="AB284" s="175"/>
      <c r="AC284" s="174"/>
      <c r="AD284" s="174"/>
      <c r="AE284" s="174"/>
      <c r="AF284" s="175"/>
      <c r="AG284" s="174"/>
      <c r="AH284" s="175"/>
      <c r="AI284" s="174"/>
      <c r="AJ284" s="172"/>
      <c r="AK284" s="172"/>
      <c r="AL284" s="172"/>
      <c r="AM284" s="172"/>
      <c r="AN284" s="172"/>
      <c r="AO284" s="172"/>
    </row>
    <row r="285" spans="1:41" ht="24.95" customHeight="1">
      <c r="A285" s="193"/>
      <c r="B285" s="222"/>
      <c r="C285" s="222"/>
      <c r="D285" s="222"/>
      <c r="E285" s="1247" t="s">
        <v>370</v>
      </c>
      <c r="F285" s="1247"/>
      <c r="G285" s="1247"/>
      <c r="H285" s="1247"/>
      <c r="I285" s="1247"/>
      <c r="J285" s="213"/>
      <c r="K285" s="172"/>
      <c r="L285" s="172"/>
      <c r="M285" s="172"/>
      <c r="N285" s="172"/>
      <c r="O285" s="172"/>
      <c r="P285" s="172"/>
      <c r="Q285" s="172"/>
      <c r="R285" s="172"/>
      <c r="S285" s="172"/>
      <c r="T285" s="173"/>
      <c r="U285" s="174"/>
      <c r="V285" s="173"/>
      <c r="W285" s="174"/>
      <c r="X285" s="173"/>
      <c r="Y285" s="174"/>
      <c r="Z285" s="173"/>
      <c r="AA285" s="174"/>
      <c r="AB285" s="175"/>
      <c r="AC285" s="174"/>
      <c r="AD285" s="174"/>
      <c r="AE285" s="174"/>
      <c r="AF285" s="175"/>
      <c r="AG285" s="174"/>
      <c r="AH285" s="175"/>
      <c r="AI285" s="174"/>
      <c r="AJ285" s="172"/>
      <c r="AK285" s="172"/>
      <c r="AL285" s="172"/>
      <c r="AM285" s="172"/>
      <c r="AN285" s="172"/>
      <c r="AO285" s="172"/>
    </row>
    <row r="286" spans="1:41" ht="23.25" customHeight="1">
      <c r="A286" s="193"/>
      <c r="B286" s="222"/>
      <c r="C286" s="222"/>
      <c r="D286" s="222"/>
      <c r="E286" s="1247" t="s">
        <v>371</v>
      </c>
      <c r="F286" s="1247"/>
      <c r="G286" s="1247"/>
      <c r="H286" s="1247"/>
      <c r="I286" s="1247"/>
      <c r="J286" s="213"/>
      <c r="K286" s="172"/>
      <c r="L286" s="172"/>
      <c r="M286" s="172"/>
      <c r="N286" s="172"/>
      <c r="O286" s="172"/>
      <c r="P286" s="172"/>
      <c r="Q286" s="172"/>
      <c r="R286" s="172"/>
      <c r="S286" s="172"/>
      <c r="T286" s="173"/>
      <c r="U286" s="174"/>
      <c r="V286" s="173"/>
      <c r="W286" s="174"/>
      <c r="X286" s="173"/>
      <c r="Y286" s="174"/>
      <c r="Z286" s="173"/>
      <c r="AA286" s="174"/>
      <c r="AB286" s="175"/>
      <c r="AC286" s="174"/>
      <c r="AD286" s="174"/>
      <c r="AE286" s="174"/>
      <c r="AF286" s="175"/>
      <c r="AG286" s="174"/>
      <c r="AH286" s="175"/>
      <c r="AI286" s="174"/>
      <c r="AJ286" s="172"/>
      <c r="AK286" s="172"/>
      <c r="AL286" s="172"/>
      <c r="AM286" s="172"/>
      <c r="AN286" s="172"/>
      <c r="AO286" s="172"/>
    </row>
    <row r="287" spans="1:41">
      <c r="A287" s="193"/>
      <c r="B287" s="222"/>
      <c r="C287" s="222"/>
      <c r="D287" s="222"/>
      <c r="E287" s="1247" t="s">
        <v>372</v>
      </c>
      <c r="F287" s="1247"/>
      <c r="G287" s="1247"/>
      <c r="H287" s="1247"/>
      <c r="I287" s="1247"/>
      <c r="J287" s="213"/>
      <c r="K287" s="172"/>
      <c r="L287" s="172"/>
      <c r="M287" s="172"/>
      <c r="N287" s="172"/>
      <c r="O287" s="172"/>
      <c r="P287" s="172"/>
      <c r="Q287" s="172"/>
      <c r="R287" s="172"/>
      <c r="S287" s="172"/>
      <c r="T287" s="173"/>
      <c r="U287" s="174"/>
      <c r="V287" s="173"/>
      <c r="W287" s="174"/>
      <c r="X287" s="173"/>
      <c r="Y287" s="174"/>
      <c r="Z287" s="173"/>
      <c r="AA287" s="174"/>
      <c r="AB287" s="175"/>
      <c r="AC287" s="174"/>
      <c r="AD287" s="174"/>
      <c r="AE287" s="174"/>
      <c r="AF287" s="175"/>
      <c r="AG287" s="174"/>
      <c r="AH287" s="175"/>
      <c r="AI287" s="174"/>
      <c r="AJ287" s="172"/>
      <c r="AK287" s="172"/>
      <c r="AL287" s="172"/>
      <c r="AM287" s="172"/>
      <c r="AN287" s="172"/>
      <c r="AO287" s="172"/>
    </row>
    <row r="288" spans="1:41">
      <c r="A288" s="193"/>
      <c r="B288" s="222"/>
      <c r="C288" s="222"/>
      <c r="D288" s="222"/>
      <c r="E288" s="1247" t="s">
        <v>543</v>
      </c>
      <c r="F288" s="1247"/>
      <c r="G288" s="1247"/>
      <c r="H288" s="1247"/>
      <c r="I288" s="1247"/>
      <c r="J288" s="213"/>
      <c r="K288" s="172"/>
      <c r="L288" s="172"/>
      <c r="M288" s="172"/>
      <c r="N288" s="172"/>
      <c r="O288" s="172"/>
      <c r="P288" s="172"/>
      <c r="Q288" s="172"/>
      <c r="R288" s="172"/>
      <c r="S288" s="172"/>
      <c r="T288" s="173"/>
      <c r="U288" s="174"/>
      <c r="V288" s="173"/>
      <c r="W288" s="174"/>
      <c r="X288" s="173"/>
      <c r="Y288" s="174"/>
      <c r="Z288" s="173"/>
      <c r="AA288" s="174"/>
      <c r="AB288" s="175"/>
      <c r="AC288" s="174"/>
      <c r="AD288" s="174"/>
      <c r="AE288" s="174"/>
      <c r="AF288" s="175"/>
      <c r="AG288" s="174"/>
      <c r="AH288" s="175"/>
      <c r="AI288" s="174"/>
      <c r="AJ288" s="172"/>
      <c r="AK288" s="172"/>
      <c r="AL288" s="172"/>
      <c r="AM288" s="172"/>
      <c r="AN288" s="172"/>
      <c r="AO288" s="172"/>
    </row>
    <row r="289" spans="1:41">
      <c r="A289" s="193"/>
      <c r="B289" s="221"/>
      <c r="C289" s="221"/>
      <c r="D289" s="221"/>
      <c r="E289" s="1250" t="s">
        <v>544</v>
      </c>
      <c r="F289" s="1250"/>
      <c r="G289" s="1250"/>
      <c r="H289" s="1250"/>
      <c r="I289" s="1250"/>
      <c r="J289" s="213"/>
      <c r="K289" s="172"/>
      <c r="L289" s="172"/>
      <c r="M289" s="172"/>
      <c r="N289" s="172"/>
      <c r="O289" s="172"/>
      <c r="P289" s="172"/>
      <c r="Q289" s="172"/>
      <c r="R289" s="172"/>
      <c r="S289" s="172"/>
      <c r="T289" s="173"/>
      <c r="U289" s="174"/>
      <c r="V289" s="173"/>
      <c r="W289" s="174"/>
      <c r="X289" s="173"/>
      <c r="Y289" s="174"/>
      <c r="Z289" s="173"/>
      <c r="AA289" s="174"/>
      <c r="AB289" s="175"/>
      <c r="AC289" s="174"/>
      <c r="AD289" s="174"/>
      <c r="AE289" s="174"/>
      <c r="AF289" s="175"/>
      <c r="AG289" s="174"/>
      <c r="AH289" s="175"/>
      <c r="AI289" s="174"/>
      <c r="AJ289" s="172"/>
      <c r="AK289" s="172"/>
      <c r="AL289" s="172"/>
      <c r="AM289" s="172"/>
      <c r="AN289" s="172"/>
      <c r="AO289" s="172"/>
    </row>
    <row r="290" spans="1:41" s="271" customFormat="1" ht="42.75" customHeight="1">
      <c r="A290" s="195"/>
      <c r="B290" s="275"/>
      <c r="C290" s="275"/>
      <c r="D290" s="275"/>
      <c r="E290" s="1249" t="s">
        <v>545</v>
      </c>
      <c r="F290" s="1249"/>
      <c r="G290" s="1249"/>
      <c r="H290" s="1249"/>
      <c r="I290" s="1249"/>
      <c r="J290" s="290"/>
      <c r="K290" s="291"/>
      <c r="L290" s="291"/>
      <c r="M290" s="291"/>
      <c r="N290" s="291"/>
      <c r="O290" s="291"/>
      <c r="P290" s="291"/>
      <c r="Q290" s="291"/>
      <c r="R290" s="291"/>
      <c r="S290" s="291"/>
      <c r="T290" s="292"/>
      <c r="U290" s="293"/>
      <c r="V290" s="292"/>
      <c r="W290" s="293"/>
      <c r="X290" s="292"/>
      <c r="Y290" s="293"/>
      <c r="Z290" s="292"/>
      <c r="AA290" s="293"/>
      <c r="AB290" s="294"/>
      <c r="AC290" s="293"/>
      <c r="AD290" s="293"/>
      <c r="AE290" s="293"/>
      <c r="AF290" s="294"/>
      <c r="AG290" s="293"/>
      <c r="AH290" s="294"/>
      <c r="AI290" s="293"/>
      <c r="AJ290" s="291"/>
      <c r="AK290" s="291"/>
      <c r="AL290" s="291"/>
      <c r="AM290" s="291"/>
      <c r="AN290" s="291"/>
      <c r="AO290" s="291"/>
    </row>
    <row r="291" spans="1:41" s="271" customFormat="1" ht="42.75" customHeight="1">
      <c r="A291" s="195"/>
      <c r="B291" s="275"/>
      <c r="C291" s="275"/>
      <c r="D291" s="275"/>
      <c r="E291" s="1249" t="s">
        <v>546</v>
      </c>
      <c r="F291" s="1249"/>
      <c r="G291" s="1249"/>
      <c r="H291" s="1249"/>
      <c r="I291" s="1249"/>
      <c r="J291" s="290"/>
      <c r="K291" s="291"/>
      <c r="L291" s="291"/>
      <c r="M291" s="291"/>
      <c r="N291" s="291"/>
      <c r="O291" s="291"/>
      <c r="P291" s="291"/>
      <c r="Q291" s="291"/>
      <c r="R291" s="291"/>
      <c r="S291" s="291"/>
      <c r="T291" s="292"/>
      <c r="U291" s="293"/>
      <c r="V291" s="292"/>
      <c r="W291" s="293"/>
      <c r="X291" s="292"/>
      <c r="Y291" s="293"/>
      <c r="Z291" s="292"/>
      <c r="AA291" s="293"/>
      <c r="AB291" s="294"/>
      <c r="AC291" s="293"/>
      <c r="AD291" s="293"/>
      <c r="AE291" s="293"/>
      <c r="AF291" s="294"/>
      <c r="AG291" s="293"/>
      <c r="AH291" s="294"/>
      <c r="AI291" s="293"/>
      <c r="AJ291" s="291"/>
      <c r="AK291" s="291"/>
      <c r="AL291" s="291"/>
      <c r="AM291" s="291"/>
      <c r="AN291" s="291"/>
      <c r="AO291" s="291"/>
    </row>
    <row r="292" spans="1:41" s="11" customFormat="1" ht="49.15" customHeight="1">
      <c r="A292" s="193"/>
      <c r="B292" s="194"/>
      <c r="C292" s="194"/>
      <c r="D292" s="194"/>
      <c r="E292" s="1249" t="s">
        <v>676</v>
      </c>
      <c r="F292" s="1249"/>
      <c r="G292" s="1249"/>
      <c r="H292" s="1249"/>
      <c r="I292" s="190" t="s">
        <v>177</v>
      </c>
      <c r="J292" s="191" t="s">
        <v>177</v>
      </c>
      <c r="K292" s="140"/>
      <c r="L292" s="140"/>
      <c r="M292" s="140"/>
      <c r="N292" s="140"/>
      <c r="O292" s="140"/>
      <c r="P292" s="140"/>
      <c r="Q292" s="140"/>
      <c r="R292" s="140"/>
      <c r="S292" s="140"/>
      <c r="T292" s="40"/>
      <c r="U292" s="136"/>
      <c r="V292" s="40"/>
      <c r="W292" s="136"/>
      <c r="X292" s="40"/>
      <c r="Y292" s="136"/>
      <c r="Z292" s="143"/>
      <c r="AA292" s="136"/>
      <c r="AB292" s="143"/>
      <c r="AC292" s="136"/>
      <c r="AD292" s="136"/>
      <c r="AE292" s="136"/>
      <c r="AF292" s="143"/>
      <c r="AG292" s="136"/>
      <c r="AH292" s="143"/>
      <c r="AI292" s="136"/>
      <c r="AJ292" s="137"/>
      <c r="AK292" s="134"/>
      <c r="AL292" s="134"/>
      <c r="AM292" s="134"/>
      <c r="AN292" s="134"/>
      <c r="AO292" s="18"/>
    </row>
    <row r="293" spans="1:41" s="271" customFormat="1" ht="23.25" customHeight="1">
      <c r="A293" s="195"/>
      <c r="B293" s="275"/>
      <c r="C293" s="275"/>
      <c r="D293" s="275"/>
      <c r="E293" s="1249" t="s">
        <v>677</v>
      </c>
      <c r="F293" s="1249"/>
      <c r="G293" s="1249"/>
      <c r="H293" s="1249"/>
      <c r="I293" s="1249"/>
      <c r="J293" s="290"/>
      <c r="K293" s="291"/>
      <c r="L293" s="291"/>
      <c r="M293" s="291"/>
      <c r="N293" s="291"/>
      <c r="O293" s="291"/>
      <c r="P293" s="291"/>
      <c r="Q293" s="291"/>
      <c r="R293" s="291"/>
      <c r="S293" s="291"/>
      <c r="T293" s="292"/>
      <c r="U293" s="293"/>
      <c r="V293" s="292"/>
      <c r="W293" s="293"/>
      <c r="X293" s="292"/>
      <c r="Y293" s="293"/>
      <c r="Z293" s="292"/>
      <c r="AA293" s="293"/>
      <c r="AB293" s="294"/>
      <c r="AC293" s="293"/>
      <c r="AD293" s="293"/>
      <c r="AE293" s="293"/>
      <c r="AF293" s="294"/>
      <c r="AG293" s="293"/>
      <c r="AH293" s="294"/>
      <c r="AI293" s="293"/>
      <c r="AJ293" s="291"/>
      <c r="AK293" s="291"/>
      <c r="AL293" s="291"/>
      <c r="AM293" s="291"/>
      <c r="AN293" s="291"/>
      <c r="AO293" s="291"/>
    </row>
    <row r="294" spans="1:41" s="271" customFormat="1" ht="24.75" customHeight="1">
      <c r="A294" s="195"/>
      <c r="B294" s="275"/>
      <c r="C294" s="275"/>
      <c r="D294" s="275"/>
      <c r="E294" s="1249" t="s">
        <v>678</v>
      </c>
      <c r="F294" s="1249"/>
      <c r="G294" s="1249"/>
      <c r="H294" s="1249"/>
      <c r="I294" s="1249"/>
      <c r="J294" s="290"/>
      <c r="K294" s="291"/>
      <c r="L294" s="291"/>
      <c r="M294" s="291"/>
      <c r="N294" s="291"/>
      <c r="O294" s="291"/>
      <c r="P294" s="291"/>
      <c r="Q294" s="291"/>
      <c r="R294" s="291"/>
      <c r="S294" s="291"/>
      <c r="T294" s="292"/>
      <c r="U294" s="293"/>
      <c r="V294" s="292"/>
      <c r="W294" s="293"/>
      <c r="X294" s="292"/>
      <c r="Y294" s="293"/>
      <c r="Z294" s="292"/>
      <c r="AA294" s="293"/>
      <c r="AB294" s="294"/>
      <c r="AC294" s="293"/>
      <c r="AD294" s="293"/>
      <c r="AE294" s="293"/>
      <c r="AF294" s="294"/>
      <c r="AG294" s="293"/>
      <c r="AH294" s="294"/>
      <c r="AI294" s="293"/>
      <c r="AJ294" s="291"/>
      <c r="AK294" s="291"/>
      <c r="AL294" s="291"/>
      <c r="AM294" s="291"/>
      <c r="AN294" s="291"/>
      <c r="AO294" s="291"/>
    </row>
    <row r="295" spans="1:41">
      <c r="A295" s="193"/>
      <c r="B295" s="227"/>
      <c r="C295" s="227"/>
      <c r="D295" s="208" t="s">
        <v>105</v>
      </c>
      <c r="E295" s="208"/>
      <c r="F295" s="208"/>
      <c r="G295" s="208"/>
      <c r="H295" s="208"/>
      <c r="I295" s="208"/>
      <c r="J295" s="213"/>
      <c r="K295" s="172"/>
      <c r="L295" s="172"/>
      <c r="M295" s="172"/>
      <c r="N295" s="172"/>
      <c r="O295" s="172"/>
      <c r="P295" s="172"/>
      <c r="Q295" s="172"/>
      <c r="R295" s="176"/>
      <c r="S295" s="176"/>
      <c r="T295" s="177"/>
      <c r="U295" s="178"/>
      <c r="V295" s="177"/>
      <c r="W295" s="178"/>
      <c r="X295" s="177"/>
      <c r="Y295" s="178"/>
      <c r="Z295" s="177"/>
      <c r="AA295" s="178"/>
      <c r="AB295" s="179"/>
      <c r="AC295" s="178"/>
      <c r="AD295" s="178"/>
      <c r="AE295" s="178"/>
      <c r="AF295" s="179"/>
      <c r="AG295" s="178"/>
      <c r="AH295" s="179"/>
      <c r="AI295" s="178"/>
      <c r="AJ295" s="176"/>
      <c r="AK295" s="176"/>
      <c r="AL295" s="176"/>
      <c r="AM295" s="176"/>
      <c r="AN295" s="176"/>
      <c r="AO295" s="176"/>
    </row>
    <row r="296" spans="1:41" ht="21" customHeight="1">
      <c r="A296" s="193"/>
      <c r="B296" s="228"/>
      <c r="C296" s="228"/>
      <c r="D296" s="228"/>
      <c r="E296" s="1238" t="s">
        <v>106</v>
      </c>
      <c r="F296" s="1238"/>
      <c r="G296" s="1238"/>
      <c r="H296" s="1238"/>
      <c r="I296" s="1238"/>
      <c r="J296" s="213"/>
      <c r="K296" s="172"/>
      <c r="L296" s="172"/>
      <c r="M296" s="172"/>
      <c r="N296" s="172"/>
      <c r="O296" s="172"/>
      <c r="P296" s="172"/>
      <c r="Q296" s="172"/>
      <c r="R296" s="172"/>
      <c r="S296" s="172"/>
      <c r="T296" s="173"/>
      <c r="U296" s="174"/>
      <c r="V296" s="173"/>
      <c r="W296" s="174"/>
      <c r="X296" s="173"/>
      <c r="Y296" s="174"/>
      <c r="Z296" s="173"/>
      <c r="AA296" s="174"/>
      <c r="AB296" s="175"/>
      <c r="AC296" s="174"/>
      <c r="AD296" s="174"/>
      <c r="AE296" s="174"/>
      <c r="AF296" s="175"/>
      <c r="AG296" s="174"/>
      <c r="AH296" s="175"/>
      <c r="AI296" s="174"/>
      <c r="AJ296" s="172"/>
      <c r="AK296" s="172"/>
      <c r="AL296" s="172"/>
      <c r="AM296" s="172"/>
      <c r="AN296" s="172"/>
      <c r="AO296" s="172"/>
    </row>
    <row r="297" spans="1:41">
      <c r="A297" s="193"/>
      <c r="B297" s="229"/>
      <c r="C297" s="229"/>
      <c r="D297" s="229"/>
      <c r="E297" s="229"/>
      <c r="F297" s="1248" t="s">
        <v>373</v>
      </c>
      <c r="G297" s="1248"/>
      <c r="H297" s="1248"/>
      <c r="I297" s="1248"/>
      <c r="J297" s="213"/>
      <c r="K297" s="172"/>
      <c r="L297" s="172"/>
      <c r="M297" s="172"/>
      <c r="N297" s="172"/>
      <c r="O297" s="172"/>
      <c r="P297" s="172"/>
      <c r="Q297" s="172"/>
      <c r="R297" s="172"/>
      <c r="S297" s="172"/>
      <c r="T297" s="173"/>
      <c r="U297" s="174"/>
      <c r="V297" s="173"/>
      <c r="W297" s="174"/>
      <c r="X297" s="173"/>
      <c r="Y297" s="174"/>
      <c r="Z297" s="173"/>
      <c r="AA297" s="174"/>
      <c r="AB297" s="175"/>
      <c r="AC297" s="174"/>
      <c r="AD297" s="174"/>
      <c r="AE297" s="174"/>
      <c r="AF297" s="175"/>
      <c r="AG297" s="174"/>
      <c r="AH297" s="175"/>
      <c r="AI297" s="174"/>
      <c r="AJ297" s="172"/>
      <c r="AK297" s="172"/>
      <c r="AL297" s="172"/>
      <c r="AM297" s="172"/>
      <c r="AN297" s="172"/>
      <c r="AO297" s="172"/>
    </row>
    <row r="298" spans="1:41">
      <c r="A298" s="193"/>
      <c r="B298" s="229"/>
      <c r="C298" s="229"/>
      <c r="D298" s="229"/>
      <c r="E298" s="229"/>
      <c r="F298" s="1248" t="s">
        <v>555</v>
      </c>
      <c r="G298" s="1248"/>
      <c r="H298" s="1248"/>
      <c r="I298" s="1248"/>
      <c r="J298" s="213"/>
      <c r="K298" s="172"/>
      <c r="L298" s="172"/>
      <c r="M298" s="172"/>
      <c r="N298" s="172"/>
      <c r="O298" s="172"/>
      <c r="P298" s="172"/>
      <c r="Q298" s="172"/>
      <c r="R298" s="172"/>
      <c r="S298" s="172"/>
      <c r="T298" s="173"/>
      <c r="U298" s="174"/>
      <c r="V298" s="173"/>
      <c r="W298" s="174"/>
      <c r="X298" s="173"/>
      <c r="Y298" s="174"/>
      <c r="Z298" s="173"/>
      <c r="AA298" s="174"/>
      <c r="AB298" s="175"/>
      <c r="AC298" s="174"/>
      <c r="AD298" s="174"/>
      <c r="AE298" s="174"/>
      <c r="AF298" s="175"/>
      <c r="AG298" s="174"/>
      <c r="AH298" s="175"/>
      <c r="AI298" s="174"/>
      <c r="AJ298" s="172"/>
      <c r="AK298" s="172"/>
      <c r="AL298" s="172"/>
      <c r="AM298" s="172"/>
      <c r="AN298" s="172"/>
      <c r="AO298" s="172"/>
    </row>
    <row r="299" spans="1:41">
      <c r="A299" s="193"/>
      <c r="B299" s="229"/>
      <c r="C299" s="229"/>
      <c r="D299" s="229"/>
      <c r="E299" s="229"/>
      <c r="F299" s="1248" t="s">
        <v>554</v>
      </c>
      <c r="G299" s="1248"/>
      <c r="H299" s="1248"/>
      <c r="I299" s="1248"/>
      <c r="J299" s="213"/>
      <c r="K299" s="172"/>
      <c r="L299" s="172"/>
      <c r="M299" s="172"/>
      <c r="N299" s="172"/>
      <c r="O299" s="172"/>
      <c r="P299" s="172"/>
      <c r="Q299" s="172"/>
      <c r="R299" s="172"/>
      <c r="S299" s="172"/>
      <c r="T299" s="173"/>
      <c r="U299" s="174"/>
      <c r="V299" s="173"/>
      <c r="W299" s="174"/>
      <c r="X299" s="173"/>
      <c r="Y299" s="174"/>
      <c r="Z299" s="173"/>
      <c r="AA299" s="174"/>
      <c r="AB299" s="175"/>
      <c r="AC299" s="174"/>
      <c r="AD299" s="174"/>
      <c r="AE299" s="174"/>
      <c r="AF299" s="175"/>
      <c r="AG299" s="174"/>
      <c r="AH299" s="175"/>
      <c r="AI299" s="174"/>
      <c r="AJ299" s="172"/>
      <c r="AK299" s="172"/>
      <c r="AL299" s="172"/>
      <c r="AM299" s="172"/>
      <c r="AN299" s="172"/>
      <c r="AO299" s="172"/>
    </row>
    <row r="300" spans="1:41">
      <c r="A300" s="193"/>
      <c r="B300" s="229"/>
      <c r="C300" s="229"/>
      <c r="D300" s="229"/>
      <c r="E300" s="229"/>
      <c r="F300" s="1248" t="s">
        <v>556</v>
      </c>
      <c r="G300" s="1248"/>
      <c r="H300" s="1248"/>
      <c r="I300" s="1248"/>
      <c r="J300" s="213"/>
      <c r="K300" s="172"/>
      <c r="L300" s="172"/>
      <c r="M300" s="172"/>
      <c r="N300" s="172"/>
      <c r="O300" s="172"/>
      <c r="P300" s="172"/>
      <c r="Q300" s="172"/>
      <c r="R300" s="172"/>
      <c r="S300" s="172"/>
      <c r="T300" s="173"/>
      <c r="U300" s="174"/>
      <c r="V300" s="173"/>
      <c r="W300" s="174"/>
      <c r="X300" s="173"/>
      <c r="Y300" s="174"/>
      <c r="Z300" s="173"/>
      <c r="AA300" s="174"/>
      <c r="AB300" s="175"/>
      <c r="AC300" s="174"/>
      <c r="AD300" s="174"/>
      <c r="AE300" s="174"/>
      <c r="AF300" s="175"/>
      <c r="AG300" s="174"/>
      <c r="AH300" s="175"/>
      <c r="AI300" s="174"/>
      <c r="AJ300" s="172"/>
      <c r="AK300" s="172"/>
      <c r="AL300" s="172"/>
      <c r="AM300" s="172"/>
      <c r="AN300" s="172"/>
      <c r="AO300" s="172"/>
    </row>
    <row r="301" spans="1:41" ht="21" customHeight="1">
      <c r="A301" s="193"/>
      <c r="B301" s="228"/>
      <c r="C301" s="228"/>
      <c r="D301" s="228"/>
      <c r="E301" s="1238" t="s">
        <v>107</v>
      </c>
      <c r="F301" s="1238"/>
      <c r="G301" s="1238"/>
      <c r="H301" s="1238"/>
      <c r="I301" s="1238"/>
      <c r="J301" s="213"/>
      <c r="K301" s="172"/>
      <c r="L301" s="172"/>
      <c r="M301" s="172"/>
      <c r="N301" s="172"/>
      <c r="O301" s="172"/>
      <c r="P301" s="172"/>
      <c r="Q301" s="172"/>
      <c r="R301" s="172"/>
      <c r="S301" s="172"/>
      <c r="T301" s="173"/>
      <c r="U301" s="174"/>
      <c r="V301" s="173"/>
      <c r="W301" s="174"/>
      <c r="X301" s="173"/>
      <c r="Y301" s="174"/>
      <c r="Z301" s="173"/>
      <c r="AA301" s="174"/>
      <c r="AB301" s="175"/>
      <c r="AC301" s="174"/>
      <c r="AD301" s="174"/>
      <c r="AE301" s="174"/>
      <c r="AF301" s="175"/>
      <c r="AG301" s="174"/>
      <c r="AH301" s="175"/>
      <c r="AI301" s="174"/>
      <c r="AJ301" s="172"/>
      <c r="AK301" s="172"/>
      <c r="AL301" s="172"/>
      <c r="AM301" s="172"/>
      <c r="AN301" s="172"/>
      <c r="AO301" s="172"/>
    </row>
    <row r="302" spans="1:41" ht="21" customHeight="1">
      <c r="A302" s="193"/>
      <c r="B302" s="228"/>
      <c r="C302" s="228"/>
      <c r="D302" s="228"/>
      <c r="E302" s="1238" t="s">
        <v>108</v>
      </c>
      <c r="F302" s="1238"/>
      <c r="G302" s="1238"/>
      <c r="H302" s="1238"/>
      <c r="I302" s="1238"/>
      <c r="J302" s="213"/>
      <c r="K302" s="172"/>
      <c r="L302" s="172"/>
      <c r="M302" s="172"/>
      <c r="N302" s="172"/>
      <c r="O302" s="172"/>
      <c r="P302" s="172"/>
      <c r="Q302" s="172"/>
      <c r="R302" s="172"/>
      <c r="S302" s="172"/>
      <c r="T302" s="173"/>
      <c r="U302" s="174"/>
      <c r="V302" s="173"/>
      <c r="W302" s="174"/>
      <c r="X302" s="173"/>
      <c r="Y302" s="174"/>
      <c r="Z302" s="173"/>
      <c r="AA302" s="174"/>
      <c r="AB302" s="175"/>
      <c r="AC302" s="174"/>
      <c r="AD302" s="174"/>
      <c r="AE302" s="174"/>
      <c r="AF302" s="175"/>
      <c r="AG302" s="174"/>
      <c r="AH302" s="175"/>
      <c r="AI302" s="174"/>
      <c r="AJ302" s="172"/>
      <c r="AK302" s="172"/>
      <c r="AL302" s="172"/>
      <c r="AM302" s="172"/>
      <c r="AN302" s="172"/>
      <c r="AO302" s="172"/>
    </row>
    <row r="303" spans="1:41">
      <c r="A303" s="193"/>
      <c r="B303" s="229"/>
      <c r="C303" s="229"/>
      <c r="D303" s="229"/>
      <c r="E303" s="229"/>
      <c r="F303" s="1248" t="s">
        <v>557</v>
      </c>
      <c r="G303" s="1248"/>
      <c r="H303" s="1248"/>
      <c r="I303" s="1248"/>
      <c r="J303" s="213"/>
      <c r="K303" s="172"/>
      <c r="L303" s="172"/>
      <c r="M303" s="172"/>
      <c r="N303" s="172"/>
      <c r="O303" s="172"/>
      <c r="P303" s="172"/>
      <c r="Q303" s="172"/>
      <c r="R303" s="172"/>
      <c r="S303" s="172"/>
      <c r="T303" s="173"/>
      <c r="U303" s="174"/>
      <c r="V303" s="173"/>
      <c r="W303" s="174"/>
      <c r="X303" s="173"/>
      <c r="Y303" s="174"/>
      <c r="Z303" s="173"/>
      <c r="AA303" s="174"/>
      <c r="AB303" s="175"/>
      <c r="AC303" s="174"/>
      <c r="AD303" s="174"/>
      <c r="AE303" s="174"/>
      <c r="AF303" s="175"/>
      <c r="AG303" s="174"/>
      <c r="AH303" s="175"/>
      <c r="AI303" s="174"/>
      <c r="AJ303" s="172"/>
      <c r="AK303" s="172"/>
      <c r="AL303" s="172"/>
      <c r="AM303" s="172"/>
      <c r="AN303" s="172"/>
      <c r="AO303" s="172"/>
    </row>
    <row r="304" spans="1:41">
      <c r="A304" s="193"/>
      <c r="B304" s="229"/>
      <c r="C304" s="229"/>
      <c r="D304" s="229"/>
      <c r="E304" s="229"/>
      <c r="F304" s="1248" t="s">
        <v>558</v>
      </c>
      <c r="G304" s="1248"/>
      <c r="H304" s="1248"/>
      <c r="I304" s="1248"/>
      <c r="J304" s="213"/>
      <c r="K304" s="172"/>
      <c r="L304" s="172"/>
      <c r="M304" s="172"/>
      <c r="N304" s="172"/>
      <c r="O304" s="172"/>
      <c r="P304" s="172"/>
      <c r="Q304" s="172"/>
      <c r="R304" s="172"/>
      <c r="S304" s="172"/>
      <c r="T304" s="173"/>
      <c r="U304" s="174"/>
      <c r="V304" s="173"/>
      <c r="W304" s="174"/>
      <c r="X304" s="173"/>
      <c r="Y304" s="174"/>
      <c r="Z304" s="173"/>
      <c r="AA304" s="174"/>
      <c r="AB304" s="175"/>
      <c r="AC304" s="174"/>
      <c r="AD304" s="174"/>
      <c r="AE304" s="174"/>
      <c r="AF304" s="175"/>
      <c r="AG304" s="174"/>
      <c r="AH304" s="175"/>
      <c r="AI304" s="174"/>
      <c r="AJ304" s="172"/>
      <c r="AK304" s="172"/>
      <c r="AL304" s="172"/>
      <c r="AM304" s="172"/>
      <c r="AN304" s="172"/>
      <c r="AO304" s="172"/>
    </row>
    <row r="305" spans="1:41">
      <c r="A305" s="193"/>
      <c r="B305" s="229"/>
      <c r="C305" s="229"/>
      <c r="D305" s="229"/>
      <c r="E305" s="229"/>
      <c r="F305" s="1248" t="s">
        <v>559</v>
      </c>
      <c r="G305" s="1248"/>
      <c r="H305" s="1248"/>
      <c r="I305" s="1248"/>
      <c r="J305" s="213"/>
      <c r="K305" s="172"/>
      <c r="L305" s="172"/>
      <c r="M305" s="172"/>
      <c r="N305" s="172"/>
      <c r="O305" s="172"/>
      <c r="P305" s="172"/>
      <c r="Q305" s="172"/>
      <c r="R305" s="172"/>
      <c r="S305" s="172"/>
      <c r="T305" s="173"/>
      <c r="U305" s="174"/>
      <c r="V305" s="173"/>
      <c r="W305" s="174"/>
      <c r="X305" s="173"/>
      <c r="Y305" s="174"/>
      <c r="Z305" s="173"/>
      <c r="AA305" s="174"/>
      <c r="AB305" s="175"/>
      <c r="AC305" s="174"/>
      <c r="AD305" s="174"/>
      <c r="AE305" s="174"/>
      <c r="AF305" s="175"/>
      <c r="AG305" s="174"/>
      <c r="AH305" s="175"/>
      <c r="AI305" s="174"/>
      <c r="AJ305" s="172"/>
      <c r="AK305" s="172"/>
      <c r="AL305" s="172"/>
      <c r="AM305" s="172"/>
      <c r="AN305" s="172"/>
      <c r="AO305" s="172"/>
    </row>
    <row r="306" spans="1:41">
      <c r="A306" s="193"/>
      <c r="B306" s="229"/>
      <c r="C306" s="229"/>
      <c r="D306" s="229"/>
      <c r="E306" s="229"/>
      <c r="F306" s="1248" t="s">
        <v>560</v>
      </c>
      <c r="G306" s="1248"/>
      <c r="H306" s="1248"/>
      <c r="I306" s="1248"/>
      <c r="J306" s="213"/>
      <c r="K306" s="172"/>
      <c r="L306" s="172"/>
      <c r="M306" s="172"/>
      <c r="N306" s="172"/>
      <c r="O306" s="172"/>
      <c r="P306" s="172"/>
      <c r="Q306" s="172"/>
      <c r="R306" s="172"/>
      <c r="S306" s="172"/>
      <c r="T306" s="173"/>
      <c r="U306" s="174"/>
      <c r="V306" s="173"/>
      <c r="W306" s="174"/>
      <c r="X306" s="173"/>
      <c r="Y306" s="174"/>
      <c r="Z306" s="173"/>
      <c r="AA306" s="174"/>
      <c r="AB306" s="175"/>
      <c r="AC306" s="174"/>
      <c r="AD306" s="174"/>
      <c r="AE306" s="174"/>
      <c r="AF306" s="175"/>
      <c r="AG306" s="174"/>
      <c r="AH306" s="175"/>
      <c r="AI306" s="174"/>
      <c r="AJ306" s="172"/>
      <c r="AK306" s="172"/>
      <c r="AL306" s="172"/>
      <c r="AM306" s="172"/>
      <c r="AN306" s="172"/>
      <c r="AO306" s="172"/>
    </row>
    <row r="307" spans="1:41" ht="21" customHeight="1">
      <c r="A307" s="193"/>
      <c r="B307" s="230"/>
      <c r="C307" s="230"/>
      <c r="D307" s="230"/>
      <c r="E307" s="1239" t="s">
        <v>109</v>
      </c>
      <c r="F307" s="1239"/>
      <c r="G307" s="1239"/>
      <c r="H307" s="1239"/>
      <c r="I307" s="1239"/>
      <c r="J307" s="213"/>
      <c r="K307" s="172"/>
      <c r="L307" s="172"/>
      <c r="M307" s="172"/>
      <c r="N307" s="172"/>
      <c r="O307" s="172"/>
      <c r="P307" s="172"/>
      <c r="Q307" s="172"/>
      <c r="R307" s="172"/>
      <c r="S307" s="172"/>
      <c r="T307" s="173"/>
      <c r="U307" s="174"/>
      <c r="V307" s="173"/>
      <c r="W307" s="174"/>
      <c r="X307" s="173"/>
      <c r="Y307" s="174"/>
      <c r="Z307" s="173"/>
      <c r="AA307" s="174"/>
      <c r="AB307" s="175"/>
      <c r="AC307" s="174"/>
      <c r="AD307" s="174"/>
      <c r="AE307" s="174"/>
      <c r="AF307" s="175"/>
      <c r="AG307" s="174"/>
      <c r="AH307" s="175"/>
      <c r="AI307" s="174"/>
      <c r="AJ307" s="172"/>
      <c r="AK307" s="172"/>
      <c r="AL307" s="172"/>
      <c r="AM307" s="172"/>
      <c r="AN307" s="172"/>
      <c r="AO307" s="172"/>
    </row>
    <row r="308" spans="1:41" ht="21" customHeight="1">
      <c r="A308" s="193"/>
      <c r="B308" s="228"/>
      <c r="C308" s="228"/>
      <c r="D308" s="228"/>
      <c r="E308" s="1238" t="s">
        <v>110</v>
      </c>
      <c r="F308" s="1238"/>
      <c r="G308" s="1238"/>
      <c r="H308" s="1238"/>
      <c r="I308" s="1238"/>
      <c r="J308" s="213"/>
      <c r="K308" s="172"/>
      <c r="L308" s="172"/>
      <c r="M308" s="172"/>
      <c r="N308" s="172"/>
      <c r="O308" s="172"/>
      <c r="P308" s="172"/>
      <c r="Q308" s="172"/>
      <c r="R308" s="172"/>
      <c r="S308" s="172"/>
      <c r="T308" s="173"/>
      <c r="U308" s="174"/>
      <c r="V308" s="173"/>
      <c r="W308" s="174"/>
      <c r="X308" s="173"/>
      <c r="Y308" s="174"/>
      <c r="Z308" s="173"/>
      <c r="AA308" s="174"/>
      <c r="AB308" s="175"/>
      <c r="AC308" s="174"/>
      <c r="AD308" s="174"/>
      <c r="AE308" s="174"/>
      <c r="AF308" s="175"/>
      <c r="AG308" s="174"/>
      <c r="AH308" s="175"/>
      <c r="AI308" s="174"/>
      <c r="AJ308" s="172"/>
      <c r="AK308" s="172"/>
      <c r="AL308" s="172"/>
      <c r="AM308" s="172"/>
      <c r="AN308" s="172"/>
      <c r="AO308" s="172"/>
    </row>
    <row r="309" spans="1:41">
      <c r="A309" s="193"/>
      <c r="B309" s="1242" t="s">
        <v>68</v>
      </c>
      <c r="C309" s="1242"/>
      <c r="D309" s="1242"/>
      <c r="E309" s="1242"/>
      <c r="F309" s="1242"/>
      <c r="G309" s="1242"/>
      <c r="H309" s="1242"/>
      <c r="I309" s="1242"/>
      <c r="J309" s="213"/>
      <c r="K309" s="172"/>
      <c r="L309" s="172"/>
      <c r="M309" s="172"/>
      <c r="N309" s="172"/>
      <c r="O309" s="172"/>
      <c r="P309" s="172"/>
      <c r="Q309" s="172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120"/>
      <c r="AD309" s="120"/>
      <c r="AE309" s="120"/>
      <c r="AF309" s="120"/>
      <c r="AG309" s="120"/>
      <c r="AH309" s="120"/>
      <c r="AI309" s="120"/>
      <c r="AJ309" s="120"/>
      <c r="AK309" s="120"/>
      <c r="AL309" s="120"/>
      <c r="AM309" s="120"/>
      <c r="AN309" s="120"/>
      <c r="AO309" s="120"/>
    </row>
    <row r="310" spans="1:41">
      <c r="A310" s="193"/>
      <c r="B310" s="231"/>
      <c r="C310" s="1261" t="s">
        <v>69</v>
      </c>
      <c r="D310" s="1261"/>
      <c r="E310" s="1261"/>
      <c r="F310" s="1261"/>
      <c r="G310" s="1261"/>
      <c r="H310" s="1261"/>
      <c r="I310" s="1261"/>
      <c r="J310" s="213"/>
      <c r="K310" s="172"/>
      <c r="L310" s="172"/>
      <c r="M310" s="172"/>
      <c r="N310" s="172"/>
      <c r="O310" s="172"/>
      <c r="P310" s="172"/>
      <c r="Q310" s="172"/>
      <c r="R310" s="172"/>
      <c r="S310" s="172"/>
      <c r="T310" s="173"/>
      <c r="U310" s="174"/>
      <c r="V310" s="173"/>
      <c r="W310" s="174"/>
      <c r="X310" s="173"/>
      <c r="Y310" s="174"/>
      <c r="Z310" s="173"/>
      <c r="AA310" s="174"/>
      <c r="AB310" s="175"/>
      <c r="AC310" s="174"/>
      <c r="AD310" s="174"/>
      <c r="AE310" s="174"/>
      <c r="AF310" s="175"/>
      <c r="AG310" s="174"/>
      <c r="AH310" s="175"/>
      <c r="AI310" s="174"/>
      <c r="AJ310" s="172"/>
      <c r="AK310" s="172"/>
      <c r="AL310" s="172"/>
      <c r="AM310" s="172"/>
      <c r="AN310" s="172"/>
      <c r="AO310" s="172"/>
    </row>
    <row r="311" spans="1:41">
      <c r="A311" s="193"/>
      <c r="B311" s="231"/>
      <c r="C311" s="231"/>
      <c r="D311" s="1261" t="s">
        <v>70</v>
      </c>
      <c r="E311" s="1261"/>
      <c r="F311" s="1261"/>
      <c r="G311" s="1261"/>
      <c r="H311" s="1261"/>
      <c r="I311" s="1261"/>
      <c r="J311" s="213"/>
      <c r="K311" s="172"/>
      <c r="L311" s="172"/>
      <c r="M311" s="172"/>
      <c r="N311" s="172"/>
      <c r="O311" s="172"/>
      <c r="P311" s="172"/>
      <c r="Q311" s="172"/>
      <c r="R311" s="172"/>
      <c r="S311" s="172"/>
      <c r="T311" s="173"/>
      <c r="U311" s="174"/>
      <c r="V311" s="173"/>
      <c r="W311" s="174"/>
      <c r="X311" s="173"/>
      <c r="Y311" s="174"/>
      <c r="Z311" s="173"/>
      <c r="AA311" s="174"/>
      <c r="AB311" s="175"/>
      <c r="AC311" s="174"/>
      <c r="AD311" s="174"/>
      <c r="AE311" s="174"/>
      <c r="AF311" s="175"/>
      <c r="AG311" s="174"/>
      <c r="AH311" s="175"/>
      <c r="AI311" s="174"/>
      <c r="AJ311" s="172"/>
      <c r="AK311" s="172"/>
      <c r="AL311" s="172"/>
      <c r="AM311" s="172"/>
      <c r="AN311" s="172"/>
      <c r="AO311" s="172"/>
    </row>
    <row r="312" spans="1:41">
      <c r="A312" s="193"/>
      <c r="B312" s="231"/>
      <c r="C312" s="231"/>
      <c r="D312" s="231"/>
      <c r="E312" s="1261" t="s">
        <v>111</v>
      </c>
      <c r="F312" s="1261"/>
      <c r="G312" s="1261"/>
      <c r="H312" s="1261"/>
      <c r="I312" s="1261"/>
      <c r="J312" s="213"/>
      <c r="K312" s="172"/>
      <c r="L312" s="172"/>
      <c r="M312" s="172"/>
      <c r="N312" s="172"/>
      <c r="O312" s="172"/>
      <c r="P312" s="172"/>
      <c r="Q312" s="172"/>
      <c r="R312" s="172"/>
      <c r="S312" s="172"/>
      <c r="T312" s="173"/>
      <c r="U312" s="174"/>
      <c r="V312" s="173"/>
      <c r="W312" s="174"/>
      <c r="X312" s="173"/>
      <c r="Y312" s="174"/>
      <c r="Z312" s="173"/>
      <c r="AA312" s="174"/>
      <c r="AB312" s="175"/>
      <c r="AC312" s="174"/>
      <c r="AD312" s="174"/>
      <c r="AE312" s="174"/>
      <c r="AF312" s="175"/>
      <c r="AG312" s="174"/>
      <c r="AH312" s="175"/>
      <c r="AI312" s="174"/>
      <c r="AJ312" s="172"/>
      <c r="AK312" s="172"/>
      <c r="AL312" s="172"/>
      <c r="AM312" s="172"/>
      <c r="AN312" s="172"/>
      <c r="AO312" s="172"/>
    </row>
    <row r="313" spans="1:41">
      <c r="A313" s="193"/>
      <c r="B313" s="231"/>
      <c r="C313" s="231"/>
      <c r="D313" s="231"/>
      <c r="E313" s="231"/>
      <c r="F313" s="1261" t="s">
        <v>374</v>
      </c>
      <c r="G313" s="1261"/>
      <c r="H313" s="1261"/>
      <c r="I313" s="1261"/>
      <c r="J313" s="213"/>
      <c r="K313" s="172"/>
      <c r="L313" s="172"/>
      <c r="M313" s="172"/>
      <c r="N313" s="172"/>
      <c r="O313" s="172"/>
      <c r="P313" s="172"/>
      <c r="Q313" s="172"/>
      <c r="R313" s="172"/>
      <c r="S313" s="172"/>
      <c r="T313" s="173"/>
      <c r="U313" s="174"/>
      <c r="V313" s="173"/>
      <c r="W313" s="174"/>
      <c r="X313" s="173"/>
      <c r="Y313" s="174"/>
      <c r="Z313" s="173"/>
      <c r="AA313" s="174"/>
      <c r="AB313" s="175"/>
      <c r="AC313" s="174"/>
      <c r="AD313" s="174"/>
      <c r="AE313" s="174"/>
      <c r="AF313" s="175"/>
      <c r="AG313" s="174"/>
      <c r="AH313" s="175"/>
      <c r="AI313" s="174"/>
      <c r="AJ313" s="172"/>
      <c r="AK313" s="172"/>
      <c r="AL313" s="172"/>
      <c r="AM313" s="172"/>
      <c r="AN313" s="172"/>
      <c r="AO313" s="172"/>
    </row>
    <row r="314" spans="1:41">
      <c r="A314" s="193"/>
      <c r="B314" s="232"/>
      <c r="C314" s="232"/>
      <c r="D314" s="232"/>
      <c r="E314" s="232"/>
      <c r="F314" s="232"/>
      <c r="G314" s="1238" t="s">
        <v>375</v>
      </c>
      <c r="H314" s="1238"/>
      <c r="I314" s="1238"/>
      <c r="J314" s="213"/>
      <c r="K314" s="172"/>
      <c r="L314" s="172"/>
      <c r="M314" s="172"/>
      <c r="N314" s="172"/>
      <c r="O314" s="172"/>
      <c r="P314" s="172"/>
      <c r="Q314" s="172"/>
      <c r="R314" s="172"/>
      <c r="S314" s="172"/>
      <c r="T314" s="173"/>
      <c r="U314" s="174"/>
      <c r="V314" s="173"/>
      <c r="W314" s="174"/>
      <c r="X314" s="173"/>
      <c r="Y314" s="174"/>
      <c r="Z314" s="173"/>
      <c r="AA314" s="174"/>
      <c r="AB314" s="175"/>
      <c r="AC314" s="174"/>
      <c r="AD314" s="174"/>
      <c r="AE314" s="174"/>
      <c r="AF314" s="175"/>
      <c r="AG314" s="174"/>
      <c r="AH314" s="175"/>
      <c r="AI314" s="174"/>
      <c r="AJ314" s="172"/>
      <c r="AK314" s="172"/>
      <c r="AL314" s="172"/>
      <c r="AM314" s="172"/>
      <c r="AN314" s="172"/>
      <c r="AO314" s="172"/>
    </row>
    <row r="315" spans="1:41" hidden="1">
      <c r="A315" s="193"/>
      <c r="B315" s="232"/>
      <c r="C315" s="232"/>
      <c r="D315" s="232"/>
      <c r="E315" s="232"/>
      <c r="F315" s="232"/>
      <c r="G315" s="232"/>
      <c r="H315" s="1238" t="s">
        <v>376</v>
      </c>
      <c r="I315" s="1238"/>
      <c r="J315" s="213"/>
      <c r="K315" s="172"/>
      <c r="L315" s="172"/>
      <c r="M315" s="172"/>
      <c r="N315" s="172"/>
      <c r="O315" s="172"/>
      <c r="P315" s="172"/>
      <c r="Q315" s="172"/>
      <c r="R315" s="172"/>
      <c r="S315" s="172"/>
      <c r="T315" s="173"/>
      <c r="U315" s="174"/>
      <c r="V315" s="173"/>
      <c r="W315" s="174"/>
      <c r="X315" s="173"/>
      <c r="Y315" s="174"/>
      <c r="Z315" s="173"/>
      <c r="AA315" s="174"/>
      <c r="AB315" s="175"/>
      <c r="AC315" s="174"/>
      <c r="AD315" s="174"/>
      <c r="AE315" s="174"/>
      <c r="AF315" s="175"/>
      <c r="AG315" s="174"/>
      <c r="AH315" s="175"/>
      <c r="AI315" s="174"/>
      <c r="AJ315" s="172"/>
      <c r="AK315" s="172"/>
      <c r="AL315" s="172"/>
      <c r="AM315" s="172"/>
      <c r="AN315" s="172"/>
      <c r="AO315" s="172"/>
    </row>
    <row r="316" spans="1:41">
      <c r="A316" s="193"/>
      <c r="B316" s="232"/>
      <c r="C316" s="232"/>
      <c r="D316" s="232"/>
      <c r="E316" s="232"/>
      <c r="F316" s="232"/>
      <c r="G316" s="232"/>
      <c r="H316" s="280" t="s">
        <v>573</v>
      </c>
      <c r="I316" s="280"/>
      <c r="J316" s="213"/>
      <c r="K316" s="172"/>
      <c r="L316" s="172"/>
      <c r="M316" s="172"/>
      <c r="N316" s="172"/>
      <c r="O316" s="172"/>
      <c r="P316" s="172"/>
      <c r="Q316" s="172"/>
      <c r="R316" s="172"/>
      <c r="S316" s="172"/>
      <c r="T316" s="173"/>
      <c r="U316" s="174"/>
      <c r="V316" s="173"/>
      <c r="W316" s="174"/>
      <c r="X316" s="173"/>
      <c r="Y316" s="174"/>
      <c r="Z316" s="173"/>
      <c r="AA316" s="174"/>
      <c r="AB316" s="175"/>
      <c r="AC316" s="174"/>
      <c r="AD316" s="174"/>
      <c r="AE316" s="174"/>
      <c r="AF316" s="175"/>
      <c r="AG316" s="174"/>
      <c r="AH316" s="175"/>
      <c r="AI316" s="174"/>
      <c r="AJ316" s="172"/>
      <c r="AK316" s="172"/>
      <c r="AL316" s="172"/>
      <c r="AM316" s="172"/>
      <c r="AN316" s="172"/>
      <c r="AO316" s="172"/>
    </row>
    <row r="317" spans="1:41">
      <c r="A317" s="193"/>
      <c r="B317" s="232"/>
      <c r="C317" s="232"/>
      <c r="D317" s="232"/>
      <c r="E317" s="232"/>
      <c r="F317" s="232"/>
      <c r="G317" s="232"/>
      <c r="H317" s="280" t="s">
        <v>574</v>
      </c>
      <c r="I317" s="280"/>
      <c r="J317" s="213"/>
      <c r="K317" s="172"/>
      <c r="L317" s="172"/>
      <c r="M317" s="172"/>
      <c r="N317" s="172"/>
      <c r="O317" s="172"/>
      <c r="P317" s="172"/>
      <c r="Q317" s="172"/>
      <c r="R317" s="172"/>
      <c r="S317" s="172"/>
      <c r="T317" s="173"/>
      <c r="U317" s="174"/>
      <c r="V317" s="173"/>
      <c r="W317" s="174"/>
      <c r="X317" s="173"/>
      <c r="Y317" s="174"/>
      <c r="Z317" s="173"/>
      <c r="AA317" s="174"/>
      <c r="AB317" s="175"/>
      <c r="AC317" s="174"/>
      <c r="AD317" s="174"/>
      <c r="AE317" s="174"/>
      <c r="AF317" s="175"/>
      <c r="AG317" s="174"/>
      <c r="AH317" s="175"/>
      <c r="AI317" s="174"/>
      <c r="AJ317" s="172"/>
      <c r="AK317" s="172"/>
      <c r="AL317" s="172"/>
      <c r="AM317" s="172"/>
      <c r="AN317" s="172"/>
      <c r="AO317" s="172"/>
    </row>
    <row r="318" spans="1:41" ht="24.75" customHeight="1">
      <c r="A318" s="193"/>
      <c r="B318" s="232"/>
      <c r="C318" s="232"/>
      <c r="D318" s="232"/>
      <c r="E318" s="232"/>
      <c r="F318" s="232"/>
      <c r="G318" s="232"/>
      <c r="H318" s="280" t="s">
        <v>575</v>
      </c>
      <c r="I318" s="280"/>
      <c r="J318" s="213"/>
      <c r="K318" s="172"/>
      <c r="L318" s="172"/>
      <c r="M318" s="172"/>
      <c r="N318" s="172"/>
      <c r="O318" s="172"/>
      <c r="P318" s="172"/>
      <c r="Q318" s="172"/>
      <c r="R318" s="172"/>
      <c r="S318" s="172"/>
      <c r="T318" s="173"/>
      <c r="U318" s="174"/>
      <c r="V318" s="173"/>
      <c r="W318" s="174"/>
      <c r="X318" s="173"/>
      <c r="Y318" s="174"/>
      <c r="Z318" s="173"/>
      <c r="AA318" s="174"/>
      <c r="AB318" s="175"/>
      <c r="AC318" s="174"/>
      <c r="AD318" s="174"/>
      <c r="AE318" s="174"/>
      <c r="AF318" s="175"/>
      <c r="AG318" s="174"/>
      <c r="AH318" s="175"/>
      <c r="AI318" s="174"/>
      <c r="AJ318" s="172"/>
      <c r="AK318" s="172"/>
      <c r="AL318" s="172"/>
      <c r="AM318" s="172"/>
      <c r="AN318" s="172"/>
      <c r="AO318" s="172"/>
    </row>
    <row r="319" spans="1:41">
      <c r="A319" s="193"/>
      <c r="B319" s="232"/>
      <c r="C319" s="232"/>
      <c r="D319" s="232"/>
      <c r="E319" s="232"/>
      <c r="F319" s="232"/>
      <c r="G319" s="232"/>
      <c r="H319" s="280" t="s">
        <v>576</v>
      </c>
      <c r="I319" s="280"/>
      <c r="J319" s="213"/>
      <c r="K319" s="172"/>
      <c r="L319" s="172"/>
      <c r="M319" s="172"/>
      <c r="N319" s="172"/>
      <c r="O319" s="172"/>
      <c r="P319" s="172"/>
      <c r="Q319" s="172"/>
      <c r="R319" s="172"/>
      <c r="S319" s="172"/>
      <c r="T319" s="173"/>
      <c r="U319" s="174"/>
      <c r="V319" s="173"/>
      <c r="W319" s="174"/>
      <c r="X319" s="173"/>
      <c r="Y319" s="174"/>
      <c r="Z319" s="173"/>
      <c r="AA319" s="174"/>
      <c r="AB319" s="175"/>
      <c r="AC319" s="174"/>
      <c r="AD319" s="174"/>
      <c r="AE319" s="174"/>
      <c r="AF319" s="175"/>
      <c r="AG319" s="174"/>
      <c r="AH319" s="175"/>
      <c r="AI319" s="174"/>
      <c r="AJ319" s="172"/>
      <c r="AK319" s="172"/>
      <c r="AL319" s="172"/>
      <c r="AM319" s="172"/>
      <c r="AN319" s="172"/>
      <c r="AO319" s="172"/>
    </row>
    <row r="320" spans="1:41">
      <c r="A320" s="193"/>
      <c r="B320" s="232"/>
      <c r="C320" s="232"/>
      <c r="D320" s="232"/>
      <c r="E320" s="232"/>
      <c r="F320" s="232"/>
      <c r="G320" s="232"/>
      <c r="H320" s="280" t="s">
        <v>577</v>
      </c>
      <c r="I320" s="280"/>
      <c r="J320" s="213"/>
      <c r="K320" s="172"/>
      <c r="L320" s="172"/>
      <c r="M320" s="172"/>
      <c r="N320" s="172"/>
      <c r="O320" s="172"/>
      <c r="P320" s="172"/>
      <c r="Q320" s="172"/>
      <c r="R320" s="172"/>
      <c r="S320" s="172"/>
      <c r="T320" s="173"/>
      <c r="U320" s="174"/>
      <c r="V320" s="173"/>
      <c r="W320" s="174"/>
      <c r="X320" s="173"/>
      <c r="Y320" s="174"/>
      <c r="Z320" s="173"/>
      <c r="AA320" s="174"/>
      <c r="AB320" s="175"/>
      <c r="AC320" s="174"/>
      <c r="AD320" s="174"/>
      <c r="AE320" s="174"/>
      <c r="AF320" s="175"/>
      <c r="AG320" s="174"/>
      <c r="AH320" s="175"/>
      <c r="AI320" s="174"/>
      <c r="AJ320" s="172"/>
      <c r="AK320" s="172"/>
      <c r="AL320" s="172"/>
      <c r="AM320" s="172"/>
      <c r="AN320" s="172"/>
      <c r="AO320" s="172"/>
    </row>
    <row r="321" spans="1:41">
      <c r="A321" s="193"/>
      <c r="B321" s="232"/>
      <c r="C321" s="232"/>
      <c r="D321" s="232"/>
      <c r="E321" s="232"/>
      <c r="F321" s="232"/>
      <c r="G321" s="232"/>
      <c r="H321" s="280" t="s">
        <v>578</v>
      </c>
      <c r="I321" s="280"/>
      <c r="J321" s="213"/>
      <c r="K321" s="172"/>
      <c r="L321" s="172"/>
      <c r="M321" s="172"/>
      <c r="N321" s="172"/>
      <c r="O321" s="172"/>
      <c r="P321" s="172"/>
      <c r="Q321" s="172"/>
      <c r="R321" s="172"/>
      <c r="S321" s="172"/>
      <c r="T321" s="173"/>
      <c r="U321" s="174"/>
      <c r="V321" s="173"/>
      <c r="W321" s="174"/>
      <c r="X321" s="173"/>
      <c r="Y321" s="174"/>
      <c r="Z321" s="173"/>
      <c r="AA321" s="174"/>
      <c r="AB321" s="175"/>
      <c r="AC321" s="174"/>
      <c r="AD321" s="174"/>
      <c r="AE321" s="174"/>
      <c r="AF321" s="175"/>
      <c r="AG321" s="174"/>
      <c r="AH321" s="175"/>
      <c r="AI321" s="174"/>
      <c r="AJ321" s="172"/>
      <c r="AK321" s="172"/>
      <c r="AL321" s="172"/>
      <c r="AM321" s="172"/>
      <c r="AN321" s="172"/>
      <c r="AO321" s="172"/>
    </row>
    <row r="322" spans="1:41">
      <c r="A322" s="193"/>
      <c r="B322" s="232"/>
      <c r="C322" s="232"/>
      <c r="D322" s="232"/>
      <c r="E322" s="232"/>
      <c r="F322" s="232"/>
      <c r="G322" s="232"/>
      <c r="H322" s="280" t="s">
        <v>579</v>
      </c>
      <c r="I322" s="280"/>
      <c r="J322" s="213"/>
      <c r="K322" s="172"/>
      <c r="L322" s="172"/>
      <c r="M322" s="172"/>
      <c r="N322" s="172"/>
      <c r="O322" s="172"/>
      <c r="P322" s="172"/>
      <c r="Q322" s="172"/>
      <c r="R322" s="172"/>
      <c r="S322" s="172"/>
      <c r="T322" s="173"/>
      <c r="U322" s="174"/>
      <c r="V322" s="173"/>
      <c r="W322" s="174"/>
      <c r="X322" s="173"/>
      <c r="Y322" s="174"/>
      <c r="Z322" s="173"/>
      <c r="AA322" s="174"/>
      <c r="AB322" s="175"/>
      <c r="AC322" s="174"/>
      <c r="AD322" s="174"/>
      <c r="AE322" s="174"/>
      <c r="AF322" s="175"/>
      <c r="AG322" s="174"/>
      <c r="AH322" s="175"/>
      <c r="AI322" s="174"/>
      <c r="AJ322" s="172"/>
      <c r="AK322" s="172"/>
      <c r="AL322" s="172"/>
      <c r="AM322" s="172"/>
      <c r="AN322" s="172"/>
      <c r="AO322" s="172"/>
    </row>
    <row r="323" spans="1:41">
      <c r="A323" s="193"/>
      <c r="B323" s="232"/>
      <c r="C323" s="232"/>
      <c r="D323" s="232"/>
      <c r="E323" s="232"/>
      <c r="F323" s="232"/>
      <c r="G323" s="232"/>
      <c r="H323" s="280" t="s">
        <v>580</v>
      </c>
      <c r="I323" s="280"/>
      <c r="J323" s="213"/>
      <c r="K323" s="172"/>
      <c r="L323" s="172"/>
      <c r="M323" s="172"/>
      <c r="N323" s="172"/>
      <c r="O323" s="172"/>
      <c r="P323" s="172"/>
      <c r="Q323" s="172"/>
      <c r="R323" s="172"/>
      <c r="S323" s="172"/>
      <c r="T323" s="173"/>
      <c r="U323" s="174"/>
      <c r="V323" s="173"/>
      <c r="W323" s="174"/>
      <c r="X323" s="173"/>
      <c r="Y323" s="174"/>
      <c r="Z323" s="173"/>
      <c r="AA323" s="174"/>
      <c r="AB323" s="175"/>
      <c r="AC323" s="174"/>
      <c r="AD323" s="174"/>
      <c r="AE323" s="174"/>
      <c r="AF323" s="175"/>
      <c r="AG323" s="174"/>
      <c r="AH323" s="175"/>
      <c r="AI323" s="174"/>
      <c r="AJ323" s="172"/>
      <c r="AK323" s="172"/>
      <c r="AL323" s="172"/>
      <c r="AM323" s="172"/>
      <c r="AN323" s="172"/>
      <c r="AO323" s="172"/>
    </row>
    <row r="324" spans="1:41">
      <c r="A324" s="193"/>
      <c r="B324" s="232"/>
      <c r="C324" s="232"/>
      <c r="D324" s="232"/>
      <c r="E324" s="232"/>
      <c r="F324" s="232"/>
      <c r="G324" s="232"/>
      <c r="H324" s="280" t="s">
        <v>581</v>
      </c>
      <c r="I324" s="280"/>
      <c r="J324" s="213"/>
      <c r="K324" s="172"/>
      <c r="L324" s="172"/>
      <c r="M324" s="172"/>
      <c r="N324" s="172"/>
      <c r="O324" s="172"/>
      <c r="P324" s="172"/>
      <c r="Q324" s="172"/>
      <c r="R324" s="172"/>
      <c r="S324" s="172"/>
      <c r="T324" s="173"/>
      <c r="U324" s="174"/>
      <c r="V324" s="173"/>
      <c r="W324" s="174"/>
      <c r="X324" s="173"/>
      <c r="Y324" s="174"/>
      <c r="Z324" s="173"/>
      <c r="AA324" s="174"/>
      <c r="AB324" s="175"/>
      <c r="AC324" s="174"/>
      <c r="AD324" s="174"/>
      <c r="AE324" s="174"/>
      <c r="AF324" s="175"/>
      <c r="AG324" s="174"/>
      <c r="AH324" s="175"/>
      <c r="AI324" s="174"/>
      <c r="AJ324" s="172"/>
      <c r="AK324" s="172"/>
      <c r="AL324" s="172"/>
      <c r="AM324" s="172"/>
      <c r="AN324" s="172"/>
      <c r="AO324" s="172"/>
    </row>
    <row r="325" spans="1:41">
      <c r="A325" s="193"/>
      <c r="B325" s="232"/>
      <c r="C325" s="232"/>
      <c r="D325" s="232"/>
      <c r="E325" s="232"/>
      <c r="F325" s="232"/>
      <c r="G325" s="232"/>
      <c r="H325" s="280" t="s">
        <v>582</v>
      </c>
      <c r="I325" s="280"/>
      <c r="J325" s="213"/>
      <c r="K325" s="172"/>
      <c r="L325" s="172"/>
      <c r="M325" s="172"/>
      <c r="N325" s="172"/>
      <c r="O325" s="172"/>
      <c r="P325" s="172"/>
      <c r="Q325" s="172"/>
      <c r="R325" s="172"/>
      <c r="S325" s="172"/>
      <c r="T325" s="173"/>
      <c r="U325" s="174"/>
      <c r="V325" s="173"/>
      <c r="W325" s="174"/>
      <c r="X325" s="173"/>
      <c r="Y325" s="174"/>
      <c r="Z325" s="173"/>
      <c r="AA325" s="174"/>
      <c r="AB325" s="175"/>
      <c r="AC325" s="174"/>
      <c r="AD325" s="174"/>
      <c r="AE325" s="174"/>
      <c r="AF325" s="175"/>
      <c r="AG325" s="174"/>
      <c r="AH325" s="175"/>
      <c r="AI325" s="174"/>
      <c r="AJ325" s="172"/>
      <c r="AK325" s="172"/>
      <c r="AL325" s="172"/>
      <c r="AM325" s="172"/>
      <c r="AN325" s="172"/>
      <c r="AO325" s="172"/>
    </row>
    <row r="326" spans="1:41">
      <c r="A326" s="193"/>
      <c r="B326" s="232"/>
      <c r="C326" s="232"/>
      <c r="D326" s="232"/>
      <c r="E326" s="232"/>
      <c r="F326" s="232"/>
      <c r="G326" s="232"/>
      <c r="H326" s="280" t="s">
        <v>583</v>
      </c>
      <c r="I326" s="280"/>
      <c r="J326" s="213"/>
      <c r="K326" s="172"/>
      <c r="L326" s="172"/>
      <c r="M326" s="172"/>
      <c r="N326" s="172"/>
      <c r="O326" s="172"/>
      <c r="P326" s="172"/>
      <c r="Q326" s="172"/>
      <c r="R326" s="172"/>
      <c r="S326" s="172"/>
      <c r="T326" s="173"/>
      <c r="U326" s="174"/>
      <c r="V326" s="173"/>
      <c r="W326" s="174"/>
      <c r="X326" s="173"/>
      <c r="Y326" s="174"/>
      <c r="Z326" s="173"/>
      <c r="AA326" s="174"/>
      <c r="AB326" s="175"/>
      <c r="AC326" s="174"/>
      <c r="AD326" s="174"/>
      <c r="AE326" s="174"/>
      <c r="AF326" s="175"/>
      <c r="AG326" s="174"/>
      <c r="AH326" s="175"/>
      <c r="AI326" s="174"/>
      <c r="AJ326" s="172"/>
      <c r="AK326" s="172"/>
      <c r="AL326" s="172"/>
      <c r="AM326" s="172"/>
      <c r="AN326" s="172"/>
      <c r="AO326" s="172"/>
    </row>
    <row r="327" spans="1:41">
      <c r="A327" s="193"/>
      <c r="B327" s="232"/>
      <c r="C327" s="232"/>
      <c r="D327" s="232"/>
      <c r="E327" s="232"/>
      <c r="F327" s="232"/>
      <c r="G327" s="232"/>
      <c r="H327" s="280" t="s">
        <v>584</v>
      </c>
      <c r="I327" s="280"/>
      <c r="J327" s="213"/>
      <c r="K327" s="172"/>
      <c r="L327" s="172"/>
      <c r="M327" s="172"/>
      <c r="N327" s="172"/>
      <c r="O327" s="172"/>
      <c r="P327" s="172"/>
      <c r="Q327" s="172"/>
      <c r="R327" s="172"/>
      <c r="S327" s="172"/>
      <c r="T327" s="173"/>
      <c r="U327" s="174"/>
      <c r="V327" s="173"/>
      <c r="W327" s="174"/>
      <c r="X327" s="173"/>
      <c r="Y327" s="174"/>
      <c r="Z327" s="173"/>
      <c r="AA327" s="174"/>
      <c r="AB327" s="175"/>
      <c r="AC327" s="174"/>
      <c r="AD327" s="174"/>
      <c r="AE327" s="174"/>
      <c r="AF327" s="175"/>
      <c r="AG327" s="174"/>
      <c r="AH327" s="175"/>
      <c r="AI327" s="174"/>
      <c r="AJ327" s="172"/>
      <c r="AK327" s="172"/>
      <c r="AL327" s="172"/>
      <c r="AM327" s="172"/>
      <c r="AN327" s="172"/>
      <c r="AO327" s="172"/>
    </row>
    <row r="328" spans="1:41">
      <c r="A328" s="193"/>
      <c r="B328" s="232"/>
      <c r="C328" s="232"/>
      <c r="D328" s="232"/>
      <c r="E328" s="232"/>
      <c r="F328" s="232"/>
      <c r="G328" s="232"/>
      <c r="H328" s="280" t="s">
        <v>585</v>
      </c>
      <c r="I328" s="280"/>
      <c r="J328" s="213"/>
      <c r="K328" s="172"/>
      <c r="L328" s="172"/>
      <c r="M328" s="172"/>
      <c r="N328" s="172"/>
      <c r="O328" s="172"/>
      <c r="P328" s="172"/>
      <c r="Q328" s="172"/>
      <c r="R328" s="172"/>
      <c r="S328" s="172"/>
      <c r="T328" s="173"/>
      <c r="U328" s="174"/>
      <c r="V328" s="173"/>
      <c r="W328" s="174"/>
      <c r="X328" s="173"/>
      <c r="Y328" s="174"/>
      <c r="Z328" s="173"/>
      <c r="AA328" s="174"/>
      <c r="AB328" s="175"/>
      <c r="AC328" s="174"/>
      <c r="AD328" s="174"/>
      <c r="AE328" s="174"/>
      <c r="AF328" s="175"/>
      <c r="AG328" s="174"/>
      <c r="AH328" s="175"/>
      <c r="AI328" s="174"/>
      <c r="AJ328" s="172"/>
      <c r="AK328" s="172"/>
      <c r="AL328" s="172"/>
      <c r="AM328" s="172"/>
      <c r="AN328" s="172"/>
      <c r="AO328" s="172"/>
    </row>
    <row r="329" spans="1:41">
      <c r="A329" s="193"/>
      <c r="B329" s="232"/>
      <c r="C329" s="232"/>
      <c r="D329" s="232"/>
      <c r="E329" s="232"/>
      <c r="F329" s="232"/>
      <c r="G329" s="232"/>
      <c r="H329" s="280" t="s">
        <v>586</v>
      </c>
      <c r="I329" s="280"/>
      <c r="J329" s="213"/>
      <c r="K329" s="172"/>
      <c r="L329" s="172"/>
      <c r="M329" s="172"/>
      <c r="N329" s="172"/>
      <c r="O329" s="172"/>
      <c r="P329" s="172"/>
      <c r="Q329" s="172"/>
      <c r="R329" s="172"/>
      <c r="S329" s="172"/>
      <c r="T329" s="173"/>
      <c r="U329" s="174"/>
      <c r="V329" s="173"/>
      <c r="W329" s="174"/>
      <c r="X329" s="173"/>
      <c r="Y329" s="174"/>
      <c r="Z329" s="173"/>
      <c r="AA329" s="174"/>
      <c r="AB329" s="175"/>
      <c r="AC329" s="174"/>
      <c r="AD329" s="174"/>
      <c r="AE329" s="174"/>
      <c r="AF329" s="175"/>
      <c r="AG329" s="174"/>
      <c r="AH329" s="175"/>
      <c r="AI329" s="174"/>
      <c r="AJ329" s="172"/>
      <c r="AK329" s="172"/>
      <c r="AL329" s="172"/>
      <c r="AM329" s="172"/>
      <c r="AN329" s="172"/>
      <c r="AO329" s="172"/>
    </row>
    <row r="330" spans="1:41">
      <c r="A330" s="193"/>
      <c r="B330" s="215"/>
      <c r="C330" s="215"/>
      <c r="D330" s="215"/>
      <c r="E330" s="215"/>
      <c r="F330" s="215"/>
      <c r="G330" s="215"/>
      <c r="H330" s="280" t="s">
        <v>587</v>
      </c>
      <c r="I330" s="242"/>
      <c r="J330" s="213"/>
      <c r="K330" s="172"/>
      <c r="L330" s="172"/>
      <c r="M330" s="172"/>
      <c r="N330" s="172"/>
      <c r="O330" s="172"/>
      <c r="P330" s="172"/>
      <c r="Q330" s="172"/>
      <c r="R330" s="172"/>
      <c r="S330" s="172"/>
      <c r="T330" s="173"/>
      <c r="U330" s="174"/>
      <c r="V330" s="173"/>
      <c r="W330" s="174"/>
      <c r="X330" s="173"/>
      <c r="Y330" s="174"/>
      <c r="Z330" s="173"/>
      <c r="AA330" s="174"/>
      <c r="AB330" s="175"/>
      <c r="AC330" s="174"/>
      <c r="AD330" s="174"/>
      <c r="AE330" s="174"/>
      <c r="AF330" s="175"/>
      <c r="AG330" s="174"/>
      <c r="AH330" s="175"/>
      <c r="AI330" s="174"/>
      <c r="AJ330" s="172"/>
      <c r="AK330" s="172"/>
      <c r="AL330" s="172"/>
      <c r="AM330" s="172"/>
      <c r="AN330" s="172"/>
      <c r="AO330" s="172"/>
    </row>
    <row r="331" spans="1:41">
      <c r="A331" s="193"/>
      <c r="B331" s="215"/>
      <c r="C331" s="215"/>
      <c r="D331" s="215"/>
      <c r="E331" s="215"/>
      <c r="F331" s="215"/>
      <c r="G331" s="215"/>
      <c r="H331" s="280" t="s">
        <v>588</v>
      </c>
      <c r="I331" s="242"/>
      <c r="J331" s="213"/>
      <c r="K331" s="172"/>
      <c r="L331" s="172"/>
      <c r="M331" s="172"/>
      <c r="N331" s="172"/>
      <c r="O331" s="172"/>
      <c r="P331" s="172"/>
      <c r="Q331" s="172"/>
      <c r="R331" s="172"/>
      <c r="S331" s="172"/>
      <c r="T331" s="173"/>
      <c r="U331" s="174"/>
      <c r="V331" s="173"/>
      <c r="W331" s="174"/>
      <c r="X331" s="173"/>
      <c r="Y331" s="174"/>
      <c r="Z331" s="173"/>
      <c r="AA331" s="174"/>
      <c r="AB331" s="175"/>
      <c r="AC331" s="174"/>
      <c r="AD331" s="174"/>
      <c r="AE331" s="174"/>
      <c r="AF331" s="175"/>
      <c r="AG331" s="174"/>
      <c r="AH331" s="175"/>
      <c r="AI331" s="174"/>
      <c r="AJ331" s="172"/>
      <c r="AK331" s="172"/>
      <c r="AL331" s="172"/>
      <c r="AM331" s="172"/>
      <c r="AN331" s="172"/>
      <c r="AO331" s="172"/>
    </row>
    <row r="332" spans="1:41" ht="24.75" customHeight="1">
      <c r="A332" s="193"/>
      <c r="B332" s="215"/>
      <c r="C332" s="215"/>
      <c r="D332" s="215"/>
      <c r="E332" s="215"/>
      <c r="F332" s="215"/>
      <c r="G332" s="215"/>
      <c r="H332" s="280" t="s">
        <v>589</v>
      </c>
      <c r="I332" s="242"/>
      <c r="J332" s="213"/>
      <c r="K332" s="172"/>
      <c r="L332" s="172"/>
      <c r="M332" s="172"/>
      <c r="N332" s="172"/>
      <c r="O332" s="172"/>
      <c r="P332" s="172"/>
      <c r="Q332" s="172"/>
      <c r="R332" s="172"/>
      <c r="S332" s="172"/>
      <c r="T332" s="173"/>
      <c r="U332" s="174"/>
      <c r="V332" s="173"/>
      <c r="W332" s="174"/>
      <c r="X332" s="173"/>
      <c r="Y332" s="174"/>
      <c r="Z332" s="173"/>
      <c r="AA332" s="174"/>
      <c r="AB332" s="175"/>
      <c r="AC332" s="174"/>
      <c r="AD332" s="174"/>
      <c r="AE332" s="174"/>
      <c r="AF332" s="175"/>
      <c r="AG332" s="174"/>
      <c r="AH332" s="175"/>
      <c r="AI332" s="174"/>
      <c r="AJ332" s="172"/>
      <c r="AK332" s="172"/>
      <c r="AL332" s="172"/>
      <c r="AM332" s="172"/>
      <c r="AN332" s="172"/>
      <c r="AO332" s="172"/>
    </row>
    <row r="333" spans="1:41">
      <c r="A333" s="193"/>
      <c r="B333" s="215"/>
      <c r="C333" s="215"/>
      <c r="D333" s="215"/>
      <c r="E333" s="215"/>
      <c r="F333" s="215"/>
      <c r="G333" s="215"/>
      <c r="H333" s="280" t="s">
        <v>590</v>
      </c>
      <c r="I333" s="242"/>
      <c r="J333" s="213"/>
      <c r="K333" s="172"/>
      <c r="L333" s="172"/>
      <c r="M333" s="172"/>
      <c r="N333" s="172"/>
      <c r="O333" s="172"/>
      <c r="P333" s="172"/>
      <c r="Q333" s="172"/>
      <c r="R333" s="172"/>
      <c r="S333" s="172"/>
      <c r="T333" s="173"/>
      <c r="U333" s="174"/>
      <c r="V333" s="173"/>
      <c r="W333" s="174"/>
      <c r="X333" s="173"/>
      <c r="Y333" s="174"/>
      <c r="Z333" s="173"/>
      <c r="AA333" s="174"/>
      <c r="AB333" s="175"/>
      <c r="AC333" s="174"/>
      <c r="AD333" s="174"/>
      <c r="AE333" s="174"/>
      <c r="AF333" s="175"/>
      <c r="AG333" s="174"/>
      <c r="AH333" s="175"/>
      <c r="AI333" s="174"/>
      <c r="AJ333" s="172"/>
      <c r="AK333" s="172"/>
      <c r="AL333" s="172"/>
      <c r="AM333" s="172"/>
      <c r="AN333" s="172"/>
      <c r="AO333" s="172"/>
    </row>
    <row r="334" spans="1:41">
      <c r="A334" s="193"/>
      <c r="B334" s="215"/>
      <c r="C334" s="215"/>
      <c r="D334" s="215"/>
      <c r="E334" s="215"/>
      <c r="F334" s="215"/>
      <c r="G334" s="215"/>
      <c r="H334" s="280" t="s">
        <v>591</v>
      </c>
      <c r="I334" s="242"/>
      <c r="J334" s="213"/>
      <c r="K334" s="172"/>
      <c r="L334" s="172"/>
      <c r="M334" s="172"/>
      <c r="N334" s="172"/>
      <c r="O334" s="172"/>
      <c r="P334" s="172"/>
      <c r="Q334" s="172"/>
      <c r="R334" s="172"/>
      <c r="S334" s="172"/>
      <c r="T334" s="173"/>
      <c r="U334" s="174"/>
      <c r="V334" s="173"/>
      <c r="W334" s="174"/>
      <c r="X334" s="173"/>
      <c r="Y334" s="174"/>
      <c r="Z334" s="173"/>
      <c r="AA334" s="174"/>
      <c r="AB334" s="175"/>
      <c r="AC334" s="174"/>
      <c r="AD334" s="174"/>
      <c r="AE334" s="174"/>
      <c r="AF334" s="175"/>
      <c r="AG334" s="174"/>
      <c r="AH334" s="175"/>
      <c r="AI334" s="174"/>
      <c r="AJ334" s="172"/>
      <c r="AK334" s="172"/>
      <c r="AL334" s="172"/>
      <c r="AM334" s="172"/>
      <c r="AN334" s="172"/>
      <c r="AO334" s="172"/>
    </row>
    <row r="335" spans="1:41">
      <c r="A335" s="193"/>
      <c r="B335" s="215"/>
      <c r="C335" s="215"/>
      <c r="D335" s="215"/>
      <c r="E335" s="215"/>
      <c r="F335" s="215"/>
      <c r="G335" s="215"/>
      <c r="H335" s="280" t="s">
        <v>592</v>
      </c>
      <c r="I335" s="242"/>
      <c r="J335" s="213"/>
      <c r="K335" s="172"/>
      <c r="L335" s="172"/>
      <c r="M335" s="172"/>
      <c r="N335" s="172"/>
      <c r="O335" s="172"/>
      <c r="P335" s="172"/>
      <c r="Q335" s="172"/>
      <c r="R335" s="172"/>
      <c r="S335" s="172"/>
      <c r="T335" s="173"/>
      <c r="U335" s="174"/>
      <c r="V335" s="173"/>
      <c r="W335" s="174"/>
      <c r="X335" s="173"/>
      <c r="Y335" s="174"/>
      <c r="Z335" s="173"/>
      <c r="AA335" s="174"/>
      <c r="AB335" s="175"/>
      <c r="AC335" s="174"/>
      <c r="AD335" s="174"/>
      <c r="AE335" s="174"/>
      <c r="AF335" s="175"/>
      <c r="AG335" s="174"/>
      <c r="AH335" s="175"/>
      <c r="AI335" s="174"/>
      <c r="AJ335" s="172"/>
      <c r="AK335" s="172"/>
      <c r="AL335" s="172"/>
      <c r="AM335" s="172"/>
      <c r="AN335" s="172"/>
      <c r="AO335" s="172"/>
    </row>
    <row r="336" spans="1:41">
      <c r="A336" s="193"/>
      <c r="B336" s="215"/>
      <c r="C336" s="215"/>
      <c r="D336" s="215"/>
      <c r="E336" s="215"/>
      <c r="F336" s="215"/>
      <c r="G336" s="215"/>
      <c r="H336" s="280" t="s">
        <v>593</v>
      </c>
      <c r="I336" s="242"/>
      <c r="J336" s="213"/>
      <c r="K336" s="172"/>
      <c r="L336" s="172"/>
      <c r="M336" s="172"/>
      <c r="N336" s="172"/>
      <c r="O336" s="172"/>
      <c r="P336" s="172"/>
      <c r="Q336" s="172"/>
      <c r="R336" s="172"/>
      <c r="S336" s="172"/>
      <c r="T336" s="173"/>
      <c r="U336" s="174"/>
      <c r="V336" s="173"/>
      <c r="W336" s="174"/>
      <c r="X336" s="173"/>
      <c r="Y336" s="174"/>
      <c r="Z336" s="173"/>
      <c r="AA336" s="174"/>
      <c r="AB336" s="175"/>
      <c r="AC336" s="174"/>
      <c r="AD336" s="174"/>
      <c r="AE336" s="174"/>
      <c r="AF336" s="175"/>
      <c r="AG336" s="174"/>
      <c r="AH336" s="175"/>
      <c r="AI336" s="174"/>
      <c r="AJ336" s="172"/>
      <c r="AK336" s="172"/>
      <c r="AL336" s="172"/>
      <c r="AM336" s="172"/>
      <c r="AN336" s="172"/>
      <c r="AO336" s="172"/>
    </row>
    <row r="337" spans="1:41">
      <c r="A337" s="193"/>
      <c r="B337" s="215"/>
      <c r="C337" s="215"/>
      <c r="D337" s="215"/>
      <c r="E337" s="215"/>
      <c r="F337" s="215"/>
      <c r="G337" s="215"/>
      <c r="H337" s="280" t="s">
        <v>594</v>
      </c>
      <c r="I337" s="242"/>
      <c r="J337" s="213"/>
      <c r="K337" s="172"/>
      <c r="L337" s="172"/>
      <c r="M337" s="172"/>
      <c r="N337" s="172"/>
      <c r="O337" s="172"/>
      <c r="P337" s="172"/>
      <c r="Q337" s="172"/>
      <c r="R337" s="172"/>
      <c r="S337" s="172"/>
      <c r="T337" s="173"/>
      <c r="U337" s="174"/>
      <c r="V337" s="173"/>
      <c r="W337" s="174"/>
      <c r="X337" s="173"/>
      <c r="Y337" s="174"/>
      <c r="Z337" s="173"/>
      <c r="AA337" s="174"/>
      <c r="AB337" s="175"/>
      <c r="AC337" s="174"/>
      <c r="AD337" s="174"/>
      <c r="AE337" s="174"/>
      <c r="AF337" s="175"/>
      <c r="AG337" s="174"/>
      <c r="AH337" s="175"/>
      <c r="AI337" s="174"/>
      <c r="AJ337" s="172"/>
      <c r="AK337" s="172"/>
      <c r="AL337" s="172"/>
      <c r="AM337" s="172"/>
      <c r="AN337" s="172"/>
      <c r="AO337" s="172"/>
    </row>
    <row r="338" spans="1:41">
      <c r="A338" s="193"/>
      <c r="B338" s="215"/>
      <c r="C338" s="215"/>
      <c r="D338" s="215"/>
      <c r="E338" s="215"/>
      <c r="F338" s="215"/>
      <c r="G338" s="215"/>
      <c r="H338" s="280" t="s">
        <v>595</v>
      </c>
      <c r="I338" s="242"/>
      <c r="J338" s="213"/>
      <c r="K338" s="172"/>
      <c r="L338" s="172"/>
      <c r="M338" s="172"/>
      <c r="N338" s="172"/>
      <c r="O338" s="172"/>
      <c r="P338" s="172"/>
      <c r="Q338" s="172"/>
      <c r="R338" s="172"/>
      <c r="S338" s="172"/>
      <c r="T338" s="173"/>
      <c r="U338" s="174"/>
      <c r="V338" s="173"/>
      <c r="W338" s="174"/>
      <c r="X338" s="173"/>
      <c r="Y338" s="174"/>
      <c r="Z338" s="173"/>
      <c r="AA338" s="174"/>
      <c r="AB338" s="175"/>
      <c r="AC338" s="174"/>
      <c r="AD338" s="174"/>
      <c r="AE338" s="174"/>
      <c r="AF338" s="175"/>
      <c r="AG338" s="174"/>
      <c r="AH338" s="175"/>
      <c r="AI338" s="174"/>
      <c r="AJ338" s="172"/>
      <c r="AK338" s="172"/>
      <c r="AL338" s="172"/>
      <c r="AM338" s="172"/>
      <c r="AN338" s="172"/>
      <c r="AO338" s="172"/>
    </row>
    <row r="339" spans="1:41">
      <c r="A339" s="193"/>
      <c r="B339" s="215"/>
      <c r="C339" s="215"/>
      <c r="D339" s="215"/>
      <c r="E339" s="215"/>
      <c r="F339" s="215"/>
      <c r="G339" s="215"/>
      <c r="H339" s="280" t="s">
        <v>596</v>
      </c>
      <c r="I339" s="242"/>
      <c r="J339" s="213"/>
      <c r="K339" s="172"/>
      <c r="L339" s="172"/>
      <c r="M339" s="172"/>
      <c r="N339" s="172"/>
      <c r="O339" s="172"/>
      <c r="P339" s="172"/>
      <c r="Q339" s="172"/>
      <c r="R339" s="172"/>
      <c r="S339" s="172"/>
      <c r="T339" s="173"/>
      <c r="U339" s="174"/>
      <c r="V339" s="173"/>
      <c r="W339" s="174"/>
      <c r="X339" s="173"/>
      <c r="Y339" s="174"/>
      <c r="Z339" s="173"/>
      <c r="AA339" s="174"/>
      <c r="AB339" s="175"/>
      <c r="AC339" s="174"/>
      <c r="AD339" s="174"/>
      <c r="AE339" s="174"/>
      <c r="AF339" s="175"/>
      <c r="AG339" s="174"/>
      <c r="AH339" s="175"/>
      <c r="AI339" s="174"/>
      <c r="AJ339" s="172"/>
      <c r="AK339" s="172"/>
      <c r="AL339" s="172"/>
      <c r="AM339" s="172"/>
      <c r="AN339" s="172"/>
      <c r="AO339" s="172"/>
    </row>
    <row r="340" spans="1:41">
      <c r="A340" s="193"/>
      <c r="B340" s="215"/>
      <c r="C340" s="215"/>
      <c r="D340" s="215"/>
      <c r="E340" s="215"/>
      <c r="F340" s="215"/>
      <c r="G340" s="215"/>
      <c r="H340" s="280" t="s">
        <v>597</v>
      </c>
      <c r="I340" s="242"/>
      <c r="J340" s="213"/>
      <c r="K340" s="172"/>
      <c r="L340" s="172"/>
      <c r="M340" s="172"/>
      <c r="N340" s="172"/>
      <c r="O340" s="172"/>
      <c r="P340" s="172"/>
      <c r="Q340" s="172"/>
      <c r="R340" s="172"/>
      <c r="S340" s="172"/>
      <c r="T340" s="173"/>
      <c r="U340" s="174"/>
      <c r="V340" s="173"/>
      <c r="W340" s="174"/>
      <c r="X340" s="173"/>
      <c r="Y340" s="174"/>
      <c r="Z340" s="173"/>
      <c r="AA340" s="174"/>
      <c r="AB340" s="175"/>
      <c r="AC340" s="174"/>
      <c r="AD340" s="174"/>
      <c r="AE340" s="174"/>
      <c r="AF340" s="175"/>
      <c r="AG340" s="174"/>
      <c r="AH340" s="175"/>
      <c r="AI340" s="174"/>
      <c r="AJ340" s="172"/>
      <c r="AK340" s="172"/>
      <c r="AL340" s="172"/>
      <c r="AM340" s="172"/>
      <c r="AN340" s="172"/>
      <c r="AO340" s="172"/>
    </row>
    <row r="341" spans="1:41">
      <c r="A341" s="193"/>
      <c r="B341" s="244"/>
      <c r="C341" s="244"/>
      <c r="D341" s="244"/>
      <c r="E341" s="244"/>
      <c r="F341" s="244"/>
      <c r="G341" s="244"/>
      <c r="H341" s="278" t="s">
        <v>598</v>
      </c>
      <c r="I341" s="242"/>
      <c r="J341" s="213"/>
      <c r="K341" s="172"/>
      <c r="L341" s="172"/>
      <c r="M341" s="172"/>
      <c r="N341" s="172"/>
      <c r="O341" s="172"/>
      <c r="P341" s="172"/>
      <c r="Q341" s="172"/>
      <c r="R341" s="172"/>
      <c r="S341" s="172"/>
      <c r="T341" s="173"/>
      <c r="U341" s="174"/>
      <c r="V341" s="173"/>
      <c r="W341" s="174"/>
      <c r="X341" s="173"/>
      <c r="Y341" s="174"/>
      <c r="Z341" s="173"/>
      <c r="AA341" s="174"/>
      <c r="AB341" s="175"/>
      <c r="AC341" s="174"/>
      <c r="AD341" s="174"/>
      <c r="AE341" s="174"/>
      <c r="AF341" s="175"/>
      <c r="AG341" s="174"/>
      <c r="AH341" s="175"/>
      <c r="AI341" s="174"/>
      <c r="AJ341" s="172"/>
      <c r="AK341" s="172"/>
      <c r="AL341" s="172"/>
      <c r="AM341" s="172"/>
      <c r="AN341" s="172"/>
      <c r="AO341" s="172"/>
    </row>
    <row r="342" spans="1:41">
      <c r="A342" s="193"/>
      <c r="B342" s="215"/>
      <c r="C342" s="215"/>
      <c r="D342" s="215"/>
      <c r="E342" s="215"/>
      <c r="F342" s="215"/>
      <c r="G342" s="215"/>
      <c r="H342" s="280" t="s">
        <v>599</v>
      </c>
      <c r="I342" s="242"/>
      <c r="J342" s="213"/>
      <c r="K342" s="172"/>
      <c r="L342" s="172"/>
      <c r="M342" s="172"/>
      <c r="N342" s="172"/>
      <c r="O342" s="172"/>
      <c r="P342" s="172"/>
      <c r="Q342" s="172"/>
      <c r="R342" s="172"/>
      <c r="S342" s="172"/>
      <c r="T342" s="173"/>
      <c r="U342" s="174"/>
      <c r="V342" s="173"/>
      <c r="W342" s="174"/>
      <c r="X342" s="173"/>
      <c r="Y342" s="174"/>
      <c r="Z342" s="173"/>
      <c r="AA342" s="174"/>
      <c r="AB342" s="175"/>
      <c r="AC342" s="174"/>
      <c r="AD342" s="174"/>
      <c r="AE342" s="174"/>
      <c r="AF342" s="175"/>
      <c r="AG342" s="174"/>
      <c r="AH342" s="175"/>
      <c r="AI342" s="174"/>
      <c r="AJ342" s="172"/>
      <c r="AK342" s="172"/>
      <c r="AL342" s="172"/>
      <c r="AM342" s="172"/>
      <c r="AN342" s="172"/>
      <c r="AO342" s="172"/>
    </row>
    <row r="343" spans="1:41">
      <c r="A343" s="193"/>
      <c r="B343" s="215"/>
      <c r="C343" s="215"/>
      <c r="D343" s="215"/>
      <c r="E343" s="215"/>
      <c r="F343" s="215"/>
      <c r="G343" s="215"/>
      <c r="H343" s="280" t="s">
        <v>600</v>
      </c>
      <c r="I343" s="242"/>
      <c r="J343" s="213"/>
      <c r="K343" s="172"/>
      <c r="L343" s="172"/>
      <c r="M343" s="172"/>
      <c r="N343" s="172"/>
      <c r="O343" s="172"/>
      <c r="P343" s="172"/>
      <c r="Q343" s="172"/>
      <c r="R343" s="172"/>
      <c r="S343" s="172"/>
      <c r="T343" s="173"/>
      <c r="U343" s="174"/>
      <c r="V343" s="173"/>
      <c r="W343" s="174"/>
      <c r="X343" s="173"/>
      <c r="Y343" s="174"/>
      <c r="Z343" s="173"/>
      <c r="AA343" s="174"/>
      <c r="AB343" s="175"/>
      <c r="AC343" s="174"/>
      <c r="AD343" s="174"/>
      <c r="AE343" s="174"/>
      <c r="AF343" s="175"/>
      <c r="AG343" s="174"/>
      <c r="AH343" s="175"/>
      <c r="AI343" s="174"/>
      <c r="AJ343" s="172"/>
      <c r="AK343" s="172"/>
      <c r="AL343" s="172"/>
      <c r="AM343" s="172"/>
      <c r="AN343" s="172"/>
      <c r="AO343" s="172"/>
    </row>
    <row r="344" spans="1:41">
      <c r="A344" s="193"/>
      <c r="B344" s="215"/>
      <c r="C344" s="215"/>
      <c r="D344" s="215"/>
      <c r="E344" s="215"/>
      <c r="F344" s="215"/>
      <c r="G344" s="215"/>
      <c r="H344" s="280" t="s">
        <v>601</v>
      </c>
      <c r="I344" s="242"/>
      <c r="J344" s="213"/>
      <c r="K344" s="172"/>
      <c r="L344" s="172"/>
      <c r="M344" s="172"/>
      <c r="N344" s="172"/>
      <c r="O344" s="172"/>
      <c r="P344" s="172"/>
      <c r="Q344" s="172"/>
      <c r="R344" s="172"/>
      <c r="S344" s="172"/>
      <c r="T344" s="173"/>
      <c r="U344" s="174"/>
      <c r="V344" s="173"/>
      <c r="W344" s="174"/>
      <c r="X344" s="173"/>
      <c r="Y344" s="174"/>
      <c r="Z344" s="173"/>
      <c r="AA344" s="174"/>
      <c r="AB344" s="175"/>
      <c r="AC344" s="174"/>
      <c r="AD344" s="174"/>
      <c r="AE344" s="174"/>
      <c r="AF344" s="175"/>
      <c r="AG344" s="174"/>
      <c r="AH344" s="175"/>
      <c r="AI344" s="174"/>
      <c r="AJ344" s="172"/>
      <c r="AK344" s="172"/>
      <c r="AL344" s="172"/>
      <c r="AM344" s="172"/>
      <c r="AN344" s="172"/>
      <c r="AO344" s="172"/>
    </row>
    <row r="345" spans="1:41">
      <c r="A345" s="193"/>
      <c r="B345" s="215"/>
      <c r="C345" s="215"/>
      <c r="D345" s="215"/>
      <c r="E345" s="215"/>
      <c r="F345" s="215"/>
      <c r="G345" s="215"/>
      <c r="H345" s="280" t="s">
        <v>602</v>
      </c>
      <c r="I345" s="242"/>
      <c r="J345" s="213"/>
      <c r="K345" s="172"/>
      <c r="L345" s="172"/>
      <c r="M345" s="172"/>
      <c r="N345" s="172"/>
      <c r="O345" s="172"/>
      <c r="P345" s="172"/>
      <c r="Q345" s="172"/>
      <c r="R345" s="172"/>
      <c r="S345" s="172"/>
      <c r="T345" s="173"/>
      <c r="U345" s="174"/>
      <c r="V345" s="173"/>
      <c r="W345" s="174"/>
      <c r="X345" s="173"/>
      <c r="Y345" s="174"/>
      <c r="Z345" s="173"/>
      <c r="AA345" s="174"/>
      <c r="AB345" s="175"/>
      <c r="AC345" s="174"/>
      <c r="AD345" s="174"/>
      <c r="AE345" s="174"/>
      <c r="AF345" s="175"/>
      <c r="AG345" s="174"/>
      <c r="AH345" s="175"/>
      <c r="AI345" s="174"/>
      <c r="AJ345" s="172"/>
      <c r="AK345" s="172"/>
      <c r="AL345" s="172"/>
      <c r="AM345" s="172"/>
      <c r="AN345" s="172"/>
      <c r="AO345" s="172"/>
    </row>
    <row r="346" spans="1:41">
      <c r="A346" s="193"/>
      <c r="B346" s="215"/>
      <c r="C346" s="215"/>
      <c r="D346" s="215"/>
      <c r="E346" s="215"/>
      <c r="F346" s="215"/>
      <c r="G346" s="215"/>
      <c r="H346" s="280" t="s">
        <v>603</v>
      </c>
      <c r="I346" s="242"/>
      <c r="J346" s="213"/>
      <c r="K346" s="172"/>
      <c r="L346" s="172"/>
      <c r="M346" s="172"/>
      <c r="N346" s="172"/>
      <c r="O346" s="172"/>
      <c r="P346" s="172"/>
      <c r="Q346" s="172"/>
      <c r="R346" s="172"/>
      <c r="S346" s="172"/>
      <c r="T346" s="173"/>
      <c r="U346" s="174"/>
      <c r="V346" s="173"/>
      <c r="W346" s="174"/>
      <c r="X346" s="173"/>
      <c r="Y346" s="174"/>
      <c r="Z346" s="173"/>
      <c r="AA346" s="174"/>
      <c r="AB346" s="175"/>
      <c r="AC346" s="174"/>
      <c r="AD346" s="174"/>
      <c r="AE346" s="174"/>
      <c r="AF346" s="175"/>
      <c r="AG346" s="174"/>
      <c r="AH346" s="175"/>
      <c r="AI346" s="174"/>
      <c r="AJ346" s="172"/>
      <c r="AK346" s="172"/>
      <c r="AL346" s="172"/>
      <c r="AM346" s="172"/>
      <c r="AN346" s="172"/>
      <c r="AO346" s="172"/>
    </row>
    <row r="347" spans="1:41">
      <c r="A347" s="193"/>
      <c r="B347" s="215"/>
      <c r="C347" s="215"/>
      <c r="D347" s="215"/>
      <c r="E347" s="215"/>
      <c r="F347" s="215"/>
      <c r="G347" s="215"/>
      <c r="H347" s="280" t="s">
        <v>604</v>
      </c>
      <c r="I347" s="242"/>
      <c r="J347" s="213"/>
      <c r="K347" s="172"/>
      <c r="L347" s="172"/>
      <c r="M347" s="172"/>
      <c r="N347" s="172"/>
      <c r="O347" s="172"/>
      <c r="P347" s="172"/>
      <c r="Q347" s="172"/>
      <c r="R347" s="172"/>
      <c r="S347" s="172"/>
      <c r="T347" s="173"/>
      <c r="U347" s="174"/>
      <c r="V347" s="173"/>
      <c r="W347" s="174"/>
      <c r="X347" s="173"/>
      <c r="Y347" s="174"/>
      <c r="Z347" s="173"/>
      <c r="AA347" s="174"/>
      <c r="AB347" s="175"/>
      <c r="AC347" s="174"/>
      <c r="AD347" s="174"/>
      <c r="AE347" s="174"/>
      <c r="AF347" s="175"/>
      <c r="AG347" s="174"/>
      <c r="AH347" s="175"/>
      <c r="AI347" s="174"/>
      <c r="AJ347" s="172"/>
      <c r="AK347" s="172"/>
      <c r="AL347" s="172"/>
      <c r="AM347" s="172"/>
      <c r="AN347" s="172"/>
      <c r="AO347" s="172"/>
    </row>
    <row r="348" spans="1:41">
      <c r="A348" s="193"/>
      <c r="B348" s="215"/>
      <c r="C348" s="215"/>
      <c r="D348" s="215"/>
      <c r="E348" s="215"/>
      <c r="F348" s="215"/>
      <c r="G348" s="215"/>
      <c r="H348" s="280" t="s">
        <v>605</v>
      </c>
      <c r="I348" s="242"/>
      <c r="J348" s="213"/>
      <c r="K348" s="172"/>
      <c r="L348" s="172"/>
      <c r="M348" s="172"/>
      <c r="N348" s="172"/>
      <c r="O348" s="172"/>
      <c r="P348" s="172"/>
      <c r="Q348" s="172"/>
      <c r="R348" s="172"/>
      <c r="S348" s="172"/>
      <c r="T348" s="173"/>
      <c r="U348" s="174"/>
      <c r="V348" s="173"/>
      <c r="W348" s="174"/>
      <c r="X348" s="173"/>
      <c r="Y348" s="174"/>
      <c r="Z348" s="173"/>
      <c r="AA348" s="174"/>
      <c r="AB348" s="175"/>
      <c r="AC348" s="174"/>
      <c r="AD348" s="174"/>
      <c r="AE348" s="174"/>
      <c r="AF348" s="175"/>
      <c r="AG348" s="174"/>
      <c r="AH348" s="175"/>
      <c r="AI348" s="174"/>
      <c r="AJ348" s="172"/>
      <c r="AK348" s="172"/>
      <c r="AL348" s="172"/>
      <c r="AM348" s="172"/>
      <c r="AN348" s="172"/>
      <c r="AO348" s="172"/>
    </row>
    <row r="349" spans="1:41">
      <c r="A349" s="193"/>
      <c r="B349" s="215"/>
      <c r="C349" s="215"/>
      <c r="D349" s="215"/>
      <c r="E349" s="215"/>
      <c r="F349" s="215"/>
      <c r="G349" s="215"/>
      <c r="H349" s="280" t="s">
        <v>606</v>
      </c>
      <c r="I349" s="242"/>
      <c r="J349" s="213"/>
      <c r="K349" s="172"/>
      <c r="L349" s="172"/>
      <c r="M349" s="172"/>
      <c r="N349" s="172"/>
      <c r="O349" s="172"/>
      <c r="P349" s="172"/>
      <c r="Q349" s="172"/>
      <c r="R349" s="172"/>
      <c r="S349" s="172"/>
      <c r="T349" s="173"/>
      <c r="U349" s="174"/>
      <c r="V349" s="173"/>
      <c r="W349" s="174"/>
      <c r="X349" s="173"/>
      <c r="Y349" s="174"/>
      <c r="Z349" s="173"/>
      <c r="AA349" s="174"/>
      <c r="AB349" s="175"/>
      <c r="AC349" s="174"/>
      <c r="AD349" s="174"/>
      <c r="AE349" s="174"/>
      <c r="AF349" s="175"/>
      <c r="AG349" s="174"/>
      <c r="AH349" s="175"/>
      <c r="AI349" s="174"/>
      <c r="AJ349" s="172"/>
      <c r="AK349" s="172"/>
      <c r="AL349" s="172"/>
      <c r="AM349" s="172"/>
      <c r="AN349" s="172"/>
      <c r="AO349" s="172"/>
    </row>
    <row r="350" spans="1:41">
      <c r="A350" s="193"/>
      <c r="B350" s="215"/>
      <c r="C350" s="215"/>
      <c r="D350" s="215"/>
      <c r="E350" s="215"/>
      <c r="F350" s="215"/>
      <c r="G350" s="215"/>
      <c r="H350" s="280" t="s">
        <v>607</v>
      </c>
      <c r="I350" s="242"/>
      <c r="J350" s="213"/>
      <c r="K350" s="172"/>
      <c r="L350" s="172"/>
      <c r="M350" s="172"/>
      <c r="N350" s="172"/>
      <c r="O350" s="172"/>
      <c r="P350" s="172"/>
      <c r="Q350" s="172"/>
      <c r="R350" s="172"/>
      <c r="S350" s="172"/>
      <c r="T350" s="173"/>
      <c r="U350" s="174"/>
      <c r="V350" s="173"/>
      <c r="W350" s="174"/>
      <c r="X350" s="173"/>
      <c r="Y350" s="174"/>
      <c r="Z350" s="173"/>
      <c r="AA350" s="174"/>
      <c r="AB350" s="175"/>
      <c r="AC350" s="174"/>
      <c r="AD350" s="174"/>
      <c r="AE350" s="174"/>
      <c r="AF350" s="175"/>
      <c r="AG350" s="174"/>
      <c r="AH350" s="175"/>
      <c r="AI350" s="174"/>
      <c r="AJ350" s="172"/>
      <c r="AK350" s="172"/>
      <c r="AL350" s="172"/>
      <c r="AM350" s="172"/>
      <c r="AN350" s="172"/>
      <c r="AO350" s="172"/>
    </row>
    <row r="351" spans="1:41">
      <c r="A351" s="193"/>
      <c r="B351" s="215"/>
      <c r="C351" s="215"/>
      <c r="D351" s="215"/>
      <c r="E351" s="215"/>
      <c r="F351" s="215"/>
      <c r="G351" s="215"/>
      <c r="H351" s="280" t="s">
        <v>618</v>
      </c>
      <c r="I351" s="242"/>
      <c r="J351" s="213"/>
      <c r="K351" s="172"/>
      <c r="L351" s="172"/>
      <c r="M351" s="172"/>
      <c r="N351" s="172"/>
      <c r="O351" s="172"/>
      <c r="P351" s="172"/>
      <c r="Q351" s="172"/>
      <c r="R351" s="172"/>
      <c r="S351" s="172"/>
      <c r="T351" s="173"/>
      <c r="U351" s="174"/>
      <c r="V351" s="173"/>
      <c r="W351" s="174"/>
      <c r="X351" s="173"/>
      <c r="Y351" s="174"/>
      <c r="Z351" s="173"/>
      <c r="AA351" s="174"/>
      <c r="AB351" s="175"/>
      <c r="AC351" s="174"/>
      <c r="AD351" s="174"/>
      <c r="AE351" s="174"/>
      <c r="AF351" s="175"/>
      <c r="AG351" s="174"/>
      <c r="AH351" s="175"/>
      <c r="AI351" s="174"/>
      <c r="AJ351" s="172"/>
      <c r="AK351" s="172"/>
      <c r="AL351" s="172"/>
      <c r="AM351" s="172"/>
      <c r="AN351" s="172"/>
      <c r="AO351" s="172"/>
    </row>
    <row r="352" spans="1:41">
      <c r="A352" s="193"/>
      <c r="B352" s="232"/>
      <c r="C352" s="232"/>
      <c r="D352" s="232"/>
      <c r="E352" s="232"/>
      <c r="F352" s="232"/>
      <c r="G352" s="1238" t="s">
        <v>117</v>
      </c>
      <c r="H352" s="1238"/>
      <c r="I352" s="1238"/>
      <c r="J352" s="213"/>
      <c r="K352" s="172"/>
      <c r="L352" s="172"/>
      <c r="M352" s="172"/>
      <c r="N352" s="172"/>
      <c r="O352" s="172"/>
      <c r="P352" s="172"/>
      <c r="Q352" s="172"/>
      <c r="R352" s="172"/>
      <c r="S352" s="172"/>
      <c r="T352" s="173"/>
      <c r="U352" s="174"/>
      <c r="V352" s="173"/>
      <c r="W352" s="174"/>
      <c r="X352" s="173"/>
      <c r="Y352" s="174"/>
      <c r="Z352" s="173"/>
      <c r="AA352" s="174"/>
      <c r="AB352" s="175"/>
      <c r="AC352" s="174"/>
      <c r="AD352" s="174"/>
      <c r="AE352" s="174"/>
      <c r="AF352" s="175"/>
      <c r="AG352" s="174"/>
      <c r="AH352" s="175"/>
      <c r="AI352" s="174"/>
      <c r="AJ352" s="172"/>
      <c r="AK352" s="172"/>
      <c r="AL352" s="172"/>
      <c r="AM352" s="172"/>
      <c r="AN352" s="172"/>
      <c r="AO352" s="172"/>
    </row>
    <row r="353" spans="1:41">
      <c r="A353" s="193"/>
      <c r="B353" s="233"/>
      <c r="C353" s="233"/>
      <c r="D353" s="233"/>
      <c r="E353" s="233"/>
      <c r="F353" s="233"/>
      <c r="G353" s="233"/>
      <c r="H353" s="1238" t="s">
        <v>377</v>
      </c>
      <c r="I353" s="1238"/>
      <c r="J353" s="213"/>
      <c r="K353" s="172"/>
      <c r="L353" s="172"/>
      <c r="M353" s="172"/>
      <c r="N353" s="172"/>
      <c r="O353" s="172"/>
      <c r="P353" s="172"/>
      <c r="Q353" s="172"/>
      <c r="R353" s="172"/>
      <c r="S353" s="172"/>
      <c r="T353" s="173"/>
      <c r="U353" s="174"/>
      <c r="V353" s="173"/>
      <c r="W353" s="174"/>
      <c r="X353" s="173"/>
      <c r="Y353" s="174"/>
      <c r="Z353" s="173"/>
      <c r="AA353" s="174"/>
      <c r="AB353" s="175"/>
      <c r="AC353" s="174"/>
      <c r="AD353" s="174"/>
      <c r="AE353" s="174"/>
      <c r="AF353" s="175"/>
      <c r="AG353" s="174"/>
      <c r="AH353" s="175"/>
      <c r="AI353" s="174"/>
      <c r="AJ353" s="172"/>
      <c r="AK353" s="172"/>
      <c r="AL353" s="172"/>
      <c r="AM353" s="172"/>
      <c r="AN353" s="172"/>
      <c r="AO353" s="172"/>
    </row>
    <row r="354" spans="1:41">
      <c r="A354" s="193"/>
      <c r="B354" s="233"/>
      <c r="C354" s="233"/>
      <c r="D354" s="233"/>
      <c r="E354" s="233"/>
      <c r="F354" s="233"/>
      <c r="G354" s="233"/>
      <c r="H354" s="1238" t="s">
        <v>378</v>
      </c>
      <c r="I354" s="1238"/>
      <c r="J354" s="213"/>
      <c r="K354" s="172"/>
      <c r="L354" s="172"/>
      <c r="M354" s="172"/>
      <c r="N354" s="172"/>
      <c r="O354" s="172"/>
      <c r="P354" s="172"/>
      <c r="Q354" s="172"/>
      <c r="R354" s="172"/>
      <c r="S354" s="172"/>
      <c r="T354" s="173"/>
      <c r="U354" s="174"/>
      <c r="V354" s="173"/>
      <c r="W354" s="174"/>
      <c r="X354" s="173"/>
      <c r="Y354" s="174"/>
      <c r="Z354" s="173"/>
      <c r="AA354" s="174"/>
      <c r="AB354" s="175"/>
      <c r="AC354" s="174"/>
      <c r="AD354" s="174"/>
      <c r="AE354" s="174"/>
      <c r="AF354" s="175"/>
      <c r="AG354" s="174"/>
      <c r="AH354" s="175"/>
      <c r="AI354" s="174"/>
      <c r="AJ354" s="172"/>
      <c r="AK354" s="172"/>
      <c r="AL354" s="172"/>
      <c r="AM354" s="172"/>
      <c r="AN354" s="172"/>
      <c r="AO354" s="172"/>
    </row>
    <row r="355" spans="1:41" ht="23.25" customHeight="1">
      <c r="A355" s="193"/>
      <c r="B355" s="233"/>
      <c r="C355" s="233"/>
      <c r="D355" s="233"/>
      <c r="E355" s="233"/>
      <c r="F355" s="233"/>
      <c r="G355" s="233"/>
      <c r="H355" s="281" t="s">
        <v>379</v>
      </c>
      <c r="I355" s="280"/>
      <c r="J355" s="213"/>
      <c r="K355" s="172"/>
      <c r="L355" s="172"/>
      <c r="M355" s="172"/>
      <c r="N355" s="172"/>
      <c r="O355" s="172"/>
      <c r="P355" s="172"/>
      <c r="Q355" s="172"/>
      <c r="R355" s="172"/>
      <c r="S355" s="172"/>
      <c r="T355" s="173"/>
      <c r="U355" s="174"/>
      <c r="V355" s="173"/>
      <c r="W355" s="174"/>
      <c r="X355" s="173"/>
      <c r="Y355" s="174"/>
      <c r="Z355" s="173"/>
      <c r="AA355" s="174"/>
      <c r="AB355" s="175"/>
      <c r="AC355" s="174"/>
      <c r="AD355" s="174"/>
      <c r="AE355" s="174"/>
      <c r="AF355" s="175"/>
      <c r="AG355" s="174"/>
      <c r="AH355" s="175"/>
      <c r="AI355" s="174"/>
      <c r="AJ355" s="172"/>
      <c r="AK355" s="172"/>
      <c r="AL355" s="172"/>
      <c r="AM355" s="172"/>
      <c r="AN355" s="172"/>
      <c r="AO355" s="172"/>
    </row>
    <row r="356" spans="1:41">
      <c r="A356" s="193"/>
      <c r="B356" s="231"/>
      <c r="C356" s="231"/>
      <c r="D356" s="231"/>
      <c r="E356" s="231"/>
      <c r="F356" s="1261" t="s">
        <v>380</v>
      </c>
      <c r="G356" s="1261"/>
      <c r="H356" s="1261"/>
      <c r="I356" s="1261"/>
      <c r="J356" s="213"/>
      <c r="K356" s="172"/>
      <c r="L356" s="172"/>
      <c r="M356" s="172"/>
      <c r="N356" s="172"/>
      <c r="O356" s="172"/>
      <c r="P356" s="172"/>
      <c r="Q356" s="172"/>
      <c r="R356" s="172"/>
      <c r="S356" s="172"/>
      <c r="T356" s="173"/>
      <c r="U356" s="174"/>
      <c r="V356" s="173"/>
      <c r="W356" s="174"/>
      <c r="X356" s="173"/>
      <c r="Y356" s="174"/>
      <c r="Z356" s="173"/>
      <c r="AA356" s="174"/>
      <c r="AB356" s="175"/>
      <c r="AC356" s="174"/>
      <c r="AD356" s="174"/>
      <c r="AE356" s="174"/>
      <c r="AF356" s="175"/>
      <c r="AG356" s="174"/>
      <c r="AH356" s="175"/>
      <c r="AI356" s="174"/>
      <c r="AJ356" s="172"/>
      <c r="AK356" s="172"/>
      <c r="AL356" s="172"/>
      <c r="AM356" s="172"/>
      <c r="AN356" s="172"/>
      <c r="AO356" s="172"/>
    </row>
    <row r="357" spans="1:41">
      <c r="A357" s="193"/>
      <c r="B357" s="233"/>
      <c r="C357" s="233"/>
      <c r="D357" s="233"/>
      <c r="E357" s="233"/>
      <c r="F357" s="233"/>
      <c r="G357" s="1238" t="s">
        <v>83</v>
      </c>
      <c r="H357" s="1238"/>
      <c r="I357" s="1238"/>
      <c r="J357" s="213"/>
      <c r="K357" s="172"/>
      <c r="L357" s="172"/>
      <c r="M357" s="172"/>
      <c r="N357" s="172"/>
      <c r="O357" s="172"/>
      <c r="P357" s="172"/>
      <c r="Q357" s="172"/>
      <c r="R357" s="172"/>
      <c r="S357" s="172"/>
      <c r="T357" s="173"/>
      <c r="U357" s="174"/>
      <c r="V357" s="173"/>
      <c r="W357" s="174"/>
      <c r="X357" s="173"/>
      <c r="Y357" s="174"/>
      <c r="Z357" s="173"/>
      <c r="AA357" s="174"/>
      <c r="AB357" s="175"/>
      <c r="AC357" s="174"/>
      <c r="AD357" s="174"/>
      <c r="AE357" s="174"/>
      <c r="AF357" s="175"/>
      <c r="AG357" s="174"/>
      <c r="AH357" s="175"/>
      <c r="AI357" s="174"/>
      <c r="AJ357" s="172"/>
      <c r="AK357" s="172"/>
      <c r="AL357" s="172"/>
      <c r="AM357" s="172"/>
      <c r="AN357" s="172"/>
      <c r="AO357" s="172"/>
    </row>
    <row r="358" spans="1:41">
      <c r="A358" s="193"/>
      <c r="B358" s="233"/>
      <c r="C358" s="233"/>
      <c r="D358" s="233"/>
      <c r="E358" s="233"/>
      <c r="F358" s="233"/>
      <c r="G358" s="233"/>
      <c r="H358" s="1238" t="s">
        <v>547</v>
      </c>
      <c r="I358" s="1238"/>
      <c r="J358" s="213"/>
      <c r="K358" s="172"/>
      <c r="L358" s="172"/>
      <c r="M358" s="172"/>
      <c r="N358" s="172"/>
      <c r="O358" s="172"/>
      <c r="P358" s="172"/>
      <c r="Q358" s="172"/>
      <c r="R358" s="172"/>
      <c r="S358" s="172"/>
      <c r="T358" s="173"/>
      <c r="U358" s="174"/>
      <c r="V358" s="173"/>
      <c r="W358" s="174"/>
      <c r="X358" s="173"/>
      <c r="Y358" s="174"/>
      <c r="Z358" s="173"/>
      <c r="AA358" s="174"/>
      <c r="AB358" s="175"/>
      <c r="AC358" s="174"/>
      <c r="AD358" s="174"/>
      <c r="AE358" s="174"/>
      <c r="AF358" s="175"/>
      <c r="AG358" s="174"/>
      <c r="AH358" s="175"/>
      <c r="AI358" s="174"/>
      <c r="AJ358" s="172"/>
      <c r="AK358" s="172"/>
      <c r="AL358" s="172"/>
      <c r="AM358" s="172"/>
      <c r="AN358" s="172"/>
      <c r="AO358" s="172"/>
    </row>
    <row r="359" spans="1:41">
      <c r="A359" s="193"/>
      <c r="B359" s="232"/>
      <c r="C359" s="232"/>
      <c r="D359" s="232"/>
      <c r="E359" s="232"/>
      <c r="F359" s="232"/>
      <c r="G359" s="232"/>
      <c r="H359" s="1238" t="s">
        <v>528</v>
      </c>
      <c r="I359" s="1238"/>
      <c r="J359" s="213"/>
      <c r="K359" s="172"/>
      <c r="L359" s="172"/>
      <c r="M359" s="172"/>
      <c r="N359" s="172"/>
      <c r="O359" s="172"/>
      <c r="P359" s="172"/>
      <c r="Q359" s="172"/>
      <c r="R359" s="172"/>
      <c r="S359" s="172"/>
      <c r="T359" s="173"/>
      <c r="U359" s="174"/>
      <c r="V359" s="173"/>
      <c r="W359" s="174"/>
      <c r="X359" s="173"/>
      <c r="Y359" s="174"/>
      <c r="Z359" s="173"/>
      <c r="AA359" s="174"/>
      <c r="AB359" s="175"/>
      <c r="AC359" s="174"/>
      <c r="AD359" s="174"/>
      <c r="AE359" s="174"/>
      <c r="AF359" s="175"/>
      <c r="AG359" s="174"/>
      <c r="AH359" s="175"/>
      <c r="AI359" s="174"/>
      <c r="AJ359" s="172"/>
      <c r="AK359" s="172"/>
      <c r="AL359" s="172"/>
      <c r="AM359" s="172"/>
      <c r="AN359" s="172"/>
      <c r="AO359" s="172"/>
    </row>
    <row r="360" spans="1:41">
      <c r="A360" s="193"/>
      <c r="B360" s="232"/>
      <c r="C360" s="232"/>
      <c r="D360" s="232"/>
      <c r="E360" s="232"/>
      <c r="F360" s="232"/>
      <c r="G360" s="232"/>
      <c r="H360" s="1246" t="s">
        <v>548</v>
      </c>
      <c r="I360" s="1246"/>
      <c r="J360" s="213"/>
      <c r="K360" s="172"/>
      <c r="L360" s="172"/>
      <c r="M360" s="172"/>
      <c r="N360" s="172"/>
      <c r="O360" s="172"/>
      <c r="P360" s="172"/>
      <c r="Q360" s="172"/>
      <c r="R360" s="172"/>
      <c r="S360" s="172"/>
      <c r="T360" s="173"/>
      <c r="U360" s="174"/>
      <c r="V360" s="173"/>
      <c r="W360" s="174"/>
      <c r="X360" s="173"/>
      <c r="Y360" s="174"/>
      <c r="Z360" s="173"/>
      <c r="AA360" s="174"/>
      <c r="AB360" s="175"/>
      <c r="AC360" s="174"/>
      <c r="AD360" s="174"/>
      <c r="AE360" s="174"/>
      <c r="AF360" s="175"/>
      <c r="AG360" s="174"/>
      <c r="AH360" s="175"/>
      <c r="AI360" s="174"/>
      <c r="AJ360" s="172"/>
      <c r="AK360" s="172"/>
      <c r="AL360" s="172"/>
      <c r="AM360" s="172"/>
      <c r="AN360" s="172"/>
      <c r="AO360" s="172"/>
    </row>
    <row r="361" spans="1:41">
      <c r="A361" s="193"/>
      <c r="B361" s="232"/>
      <c r="C361" s="232"/>
      <c r="D361" s="232"/>
      <c r="E361" s="232"/>
      <c r="F361" s="232"/>
      <c r="G361" s="232"/>
      <c r="H361" s="1246" t="s">
        <v>549</v>
      </c>
      <c r="I361" s="1246"/>
      <c r="J361" s="213"/>
      <c r="K361" s="172"/>
      <c r="L361" s="172"/>
      <c r="M361" s="172"/>
      <c r="N361" s="172"/>
      <c r="O361" s="172"/>
      <c r="P361" s="172"/>
      <c r="Q361" s="172"/>
      <c r="R361" s="172"/>
      <c r="S361" s="172"/>
      <c r="T361" s="173"/>
      <c r="U361" s="174"/>
      <c r="V361" s="173"/>
      <c r="W361" s="174"/>
      <c r="X361" s="173"/>
      <c r="Y361" s="174"/>
      <c r="Z361" s="173"/>
      <c r="AA361" s="174"/>
      <c r="AB361" s="175"/>
      <c r="AC361" s="174"/>
      <c r="AD361" s="174"/>
      <c r="AE361" s="174"/>
      <c r="AF361" s="175"/>
      <c r="AG361" s="174"/>
      <c r="AH361" s="175"/>
      <c r="AI361" s="174"/>
      <c r="AJ361" s="172"/>
      <c r="AK361" s="172"/>
      <c r="AL361" s="172"/>
      <c r="AM361" s="172"/>
      <c r="AN361" s="172"/>
      <c r="AO361" s="172"/>
    </row>
    <row r="362" spans="1:41">
      <c r="A362" s="193"/>
      <c r="B362" s="232"/>
      <c r="C362" s="232"/>
      <c r="D362" s="232"/>
      <c r="E362" s="232"/>
      <c r="F362" s="232"/>
      <c r="G362" s="232"/>
      <c r="H362" s="1238" t="s">
        <v>381</v>
      </c>
      <c r="I362" s="1238"/>
      <c r="J362" s="213"/>
      <c r="K362" s="172"/>
      <c r="L362" s="172"/>
      <c r="M362" s="172"/>
      <c r="N362" s="172"/>
      <c r="O362" s="172"/>
      <c r="P362" s="172"/>
      <c r="Q362" s="172"/>
      <c r="R362" s="172"/>
      <c r="S362" s="172"/>
      <c r="T362" s="173"/>
      <c r="U362" s="174"/>
      <c r="V362" s="173"/>
      <c r="W362" s="174"/>
      <c r="X362" s="173"/>
      <c r="Y362" s="174"/>
      <c r="Z362" s="173"/>
      <c r="AA362" s="174"/>
      <c r="AB362" s="175"/>
      <c r="AC362" s="174"/>
      <c r="AD362" s="174"/>
      <c r="AE362" s="174"/>
      <c r="AF362" s="175"/>
      <c r="AG362" s="174"/>
      <c r="AH362" s="175"/>
      <c r="AI362" s="174"/>
      <c r="AJ362" s="172"/>
      <c r="AK362" s="172"/>
      <c r="AL362" s="172"/>
      <c r="AM362" s="172"/>
      <c r="AN362" s="172"/>
      <c r="AO362" s="172"/>
    </row>
    <row r="363" spans="1:41" ht="45" customHeight="1">
      <c r="A363" s="193"/>
      <c r="B363" s="232"/>
      <c r="C363" s="232"/>
      <c r="D363" s="232"/>
      <c r="E363" s="232"/>
      <c r="F363" s="232"/>
      <c r="G363" s="232"/>
      <c r="H363" s="1246" t="s">
        <v>382</v>
      </c>
      <c r="I363" s="1246"/>
      <c r="J363" s="213"/>
      <c r="K363" s="172"/>
      <c r="L363" s="172"/>
      <c r="M363" s="172"/>
      <c r="N363" s="172"/>
      <c r="O363" s="172"/>
      <c r="P363" s="172"/>
      <c r="Q363" s="172"/>
      <c r="R363" s="172"/>
      <c r="S363" s="172"/>
      <c r="T363" s="173"/>
      <c r="U363" s="174"/>
      <c r="V363" s="173"/>
      <c r="W363" s="174"/>
      <c r="X363" s="173"/>
      <c r="Y363" s="174"/>
      <c r="Z363" s="173"/>
      <c r="AA363" s="174"/>
      <c r="AB363" s="175"/>
      <c r="AC363" s="174"/>
      <c r="AD363" s="174"/>
      <c r="AE363" s="174"/>
      <c r="AF363" s="175"/>
      <c r="AG363" s="174"/>
      <c r="AH363" s="175"/>
      <c r="AI363" s="174"/>
      <c r="AJ363" s="172"/>
      <c r="AK363" s="172"/>
      <c r="AL363" s="172"/>
      <c r="AM363" s="172"/>
      <c r="AN363" s="172"/>
      <c r="AO363" s="172"/>
    </row>
    <row r="364" spans="1:41" ht="45" customHeight="1">
      <c r="A364" s="193"/>
      <c r="B364" s="232"/>
      <c r="C364" s="232"/>
      <c r="D364" s="232"/>
      <c r="E364" s="232"/>
      <c r="F364" s="232"/>
      <c r="G364" s="232"/>
      <c r="H364" s="1246" t="s">
        <v>383</v>
      </c>
      <c r="I364" s="1246"/>
      <c r="J364" s="213"/>
      <c r="K364" s="172"/>
      <c r="L364" s="172"/>
      <c r="M364" s="172"/>
      <c r="N364" s="172"/>
      <c r="O364" s="172"/>
      <c r="P364" s="172"/>
      <c r="Q364" s="172"/>
      <c r="R364" s="172"/>
      <c r="S364" s="172"/>
      <c r="T364" s="173"/>
      <c r="U364" s="174"/>
      <c r="V364" s="173"/>
      <c r="W364" s="174"/>
      <c r="X364" s="173"/>
      <c r="Y364" s="174"/>
      <c r="Z364" s="173"/>
      <c r="AA364" s="174"/>
      <c r="AB364" s="175"/>
      <c r="AC364" s="174"/>
      <c r="AD364" s="174"/>
      <c r="AE364" s="174"/>
      <c r="AF364" s="175"/>
      <c r="AG364" s="174"/>
      <c r="AH364" s="175"/>
      <c r="AI364" s="174"/>
      <c r="AJ364" s="172"/>
      <c r="AK364" s="172"/>
      <c r="AL364" s="172"/>
      <c r="AM364" s="172"/>
      <c r="AN364" s="172"/>
      <c r="AO364" s="172"/>
    </row>
    <row r="365" spans="1:41">
      <c r="A365" s="193"/>
      <c r="B365" s="232"/>
      <c r="C365" s="232"/>
      <c r="D365" s="232"/>
      <c r="E365" s="232"/>
      <c r="F365" s="232"/>
      <c r="G365" s="232"/>
      <c r="H365" s="1238" t="s">
        <v>384</v>
      </c>
      <c r="I365" s="1238"/>
      <c r="J365" s="213"/>
      <c r="K365" s="172"/>
      <c r="L365" s="172"/>
      <c r="M365" s="172"/>
      <c r="N365" s="172"/>
      <c r="O365" s="172"/>
      <c r="P365" s="172"/>
      <c r="Q365" s="172"/>
      <c r="R365" s="172"/>
      <c r="S365" s="172"/>
      <c r="T365" s="173"/>
      <c r="U365" s="174"/>
      <c r="V365" s="173"/>
      <c r="W365" s="174"/>
      <c r="X365" s="173"/>
      <c r="Y365" s="174"/>
      <c r="Z365" s="173"/>
      <c r="AA365" s="174"/>
      <c r="AB365" s="175"/>
      <c r="AC365" s="174"/>
      <c r="AD365" s="174"/>
      <c r="AE365" s="174"/>
      <c r="AF365" s="175"/>
      <c r="AG365" s="174"/>
      <c r="AH365" s="175"/>
      <c r="AI365" s="174"/>
      <c r="AJ365" s="172"/>
      <c r="AK365" s="172"/>
      <c r="AL365" s="172"/>
      <c r="AM365" s="172"/>
      <c r="AN365" s="172"/>
      <c r="AO365" s="172"/>
    </row>
    <row r="366" spans="1:41">
      <c r="A366" s="193"/>
      <c r="B366" s="232"/>
      <c r="C366" s="232"/>
      <c r="D366" s="232"/>
      <c r="E366" s="232"/>
      <c r="F366" s="232"/>
      <c r="G366" s="232"/>
      <c r="H366" s="1246" t="s">
        <v>385</v>
      </c>
      <c r="I366" s="1246"/>
      <c r="J366" s="213"/>
      <c r="K366" s="172"/>
      <c r="L366" s="172"/>
      <c r="M366" s="172"/>
      <c r="N366" s="172"/>
      <c r="O366" s="172"/>
      <c r="P366" s="172"/>
      <c r="Q366" s="172"/>
      <c r="R366" s="172"/>
      <c r="S366" s="172"/>
      <c r="T366" s="173"/>
      <c r="U366" s="174"/>
      <c r="V366" s="173"/>
      <c r="W366" s="174"/>
      <c r="X366" s="173"/>
      <c r="Y366" s="174"/>
      <c r="Z366" s="173"/>
      <c r="AA366" s="174"/>
      <c r="AB366" s="175"/>
      <c r="AC366" s="174"/>
      <c r="AD366" s="174"/>
      <c r="AE366" s="174"/>
      <c r="AF366" s="175"/>
      <c r="AG366" s="174"/>
      <c r="AH366" s="175"/>
      <c r="AI366" s="174"/>
      <c r="AJ366" s="172"/>
      <c r="AK366" s="172"/>
      <c r="AL366" s="172"/>
      <c r="AM366" s="172"/>
      <c r="AN366" s="172"/>
      <c r="AO366" s="172"/>
    </row>
    <row r="367" spans="1:41" ht="25.5" customHeight="1">
      <c r="A367" s="193"/>
      <c r="B367" s="232"/>
      <c r="C367" s="232"/>
      <c r="D367" s="232"/>
      <c r="E367" s="232"/>
      <c r="F367" s="232"/>
      <c r="G367" s="232"/>
      <c r="H367" s="1241" t="s">
        <v>386</v>
      </c>
      <c r="I367" s="1241"/>
      <c r="J367" s="213"/>
      <c r="K367" s="172"/>
      <c r="L367" s="172"/>
      <c r="M367" s="172"/>
      <c r="N367" s="172"/>
      <c r="O367" s="172"/>
      <c r="P367" s="172"/>
      <c r="Q367" s="172"/>
      <c r="R367" s="172"/>
      <c r="S367" s="172"/>
      <c r="T367" s="173"/>
      <c r="U367" s="174"/>
      <c r="V367" s="173"/>
      <c r="W367" s="174"/>
      <c r="X367" s="173"/>
      <c r="Y367" s="174"/>
      <c r="Z367" s="173"/>
      <c r="AA367" s="174"/>
      <c r="AB367" s="175"/>
      <c r="AC367" s="174"/>
      <c r="AD367" s="174"/>
      <c r="AE367" s="174"/>
      <c r="AF367" s="175"/>
      <c r="AG367" s="174"/>
      <c r="AH367" s="175"/>
      <c r="AI367" s="174"/>
      <c r="AJ367" s="172"/>
      <c r="AK367" s="172"/>
      <c r="AL367" s="172"/>
      <c r="AM367" s="172"/>
      <c r="AN367" s="172"/>
      <c r="AO367" s="172"/>
    </row>
    <row r="368" spans="1:41" ht="45" customHeight="1">
      <c r="A368" s="193"/>
      <c r="B368" s="232"/>
      <c r="C368" s="232"/>
      <c r="D368" s="232"/>
      <c r="E368" s="232"/>
      <c r="F368" s="232"/>
      <c r="G368" s="232"/>
      <c r="H368" s="1241" t="s">
        <v>387</v>
      </c>
      <c r="I368" s="1241"/>
      <c r="J368" s="213"/>
      <c r="K368" s="172"/>
      <c r="L368" s="172"/>
      <c r="M368" s="172"/>
      <c r="N368" s="172"/>
      <c r="O368" s="172"/>
      <c r="P368" s="172"/>
      <c r="Q368" s="172"/>
      <c r="R368" s="172"/>
      <c r="S368" s="172"/>
      <c r="T368" s="173"/>
      <c r="U368" s="174"/>
      <c r="V368" s="173"/>
      <c r="W368" s="174"/>
      <c r="X368" s="173"/>
      <c r="Y368" s="174"/>
      <c r="Z368" s="173"/>
      <c r="AA368" s="174"/>
      <c r="AB368" s="175"/>
      <c r="AC368" s="174"/>
      <c r="AD368" s="174"/>
      <c r="AE368" s="174"/>
      <c r="AF368" s="175"/>
      <c r="AG368" s="174"/>
      <c r="AH368" s="175"/>
      <c r="AI368" s="174"/>
      <c r="AJ368" s="172"/>
      <c r="AK368" s="172"/>
      <c r="AL368" s="172"/>
      <c r="AM368" s="172"/>
      <c r="AN368" s="172"/>
      <c r="AO368" s="172"/>
    </row>
    <row r="369" spans="1:41">
      <c r="A369" s="193"/>
      <c r="B369" s="232"/>
      <c r="C369" s="232"/>
      <c r="D369" s="232"/>
      <c r="E369" s="232"/>
      <c r="F369" s="232"/>
      <c r="G369" s="232"/>
      <c r="H369" s="1246" t="s">
        <v>388</v>
      </c>
      <c r="I369" s="1246"/>
      <c r="J369" s="213"/>
      <c r="K369" s="172"/>
      <c r="L369" s="172"/>
      <c r="M369" s="172"/>
      <c r="N369" s="172"/>
      <c r="O369" s="172"/>
      <c r="P369" s="172"/>
      <c r="Q369" s="172"/>
      <c r="R369" s="172"/>
      <c r="S369" s="172"/>
      <c r="T369" s="173"/>
      <c r="U369" s="174"/>
      <c r="V369" s="173"/>
      <c r="W369" s="174"/>
      <c r="X369" s="173"/>
      <c r="Y369" s="174"/>
      <c r="Z369" s="173"/>
      <c r="AA369" s="174"/>
      <c r="AB369" s="175"/>
      <c r="AC369" s="174"/>
      <c r="AD369" s="174"/>
      <c r="AE369" s="174"/>
      <c r="AF369" s="175"/>
      <c r="AG369" s="174"/>
      <c r="AH369" s="175"/>
      <c r="AI369" s="174"/>
      <c r="AJ369" s="172"/>
      <c r="AK369" s="172"/>
      <c r="AL369" s="172"/>
      <c r="AM369" s="172"/>
      <c r="AN369" s="172"/>
      <c r="AO369" s="172"/>
    </row>
    <row r="370" spans="1:41">
      <c r="A370" s="193"/>
      <c r="B370" s="232"/>
      <c r="C370" s="232"/>
      <c r="D370" s="232"/>
      <c r="E370" s="232"/>
      <c r="F370" s="232"/>
      <c r="G370" s="232"/>
      <c r="H370" s="1241" t="s">
        <v>389</v>
      </c>
      <c r="I370" s="1241"/>
      <c r="J370" s="213"/>
      <c r="K370" s="172"/>
      <c r="L370" s="172"/>
      <c r="M370" s="172"/>
      <c r="N370" s="172"/>
      <c r="O370" s="172"/>
      <c r="P370" s="172"/>
      <c r="Q370" s="172"/>
      <c r="R370" s="172"/>
      <c r="S370" s="172"/>
      <c r="T370" s="173"/>
      <c r="U370" s="174"/>
      <c r="V370" s="173"/>
      <c r="W370" s="174"/>
      <c r="X370" s="173"/>
      <c r="Y370" s="174"/>
      <c r="Z370" s="173"/>
      <c r="AA370" s="174"/>
      <c r="AB370" s="175"/>
      <c r="AC370" s="174"/>
      <c r="AD370" s="174"/>
      <c r="AE370" s="174"/>
      <c r="AF370" s="175"/>
      <c r="AG370" s="174"/>
      <c r="AH370" s="175"/>
      <c r="AI370" s="174"/>
      <c r="AJ370" s="172"/>
      <c r="AK370" s="172"/>
      <c r="AL370" s="172"/>
      <c r="AM370" s="172"/>
      <c r="AN370" s="172"/>
      <c r="AO370" s="172"/>
    </row>
    <row r="371" spans="1:41" ht="45.75" customHeight="1">
      <c r="A371" s="193"/>
      <c r="B371" s="232"/>
      <c r="C371" s="232"/>
      <c r="D371" s="232"/>
      <c r="E371" s="232"/>
      <c r="F371" s="232"/>
      <c r="G371" s="232"/>
      <c r="H371" s="1241" t="s">
        <v>390</v>
      </c>
      <c r="I371" s="1241"/>
      <c r="J371" s="213"/>
      <c r="K371" s="172"/>
      <c r="L371" s="172"/>
      <c r="M371" s="172"/>
      <c r="N371" s="172"/>
      <c r="O371" s="172"/>
      <c r="P371" s="172"/>
      <c r="Q371" s="172"/>
      <c r="R371" s="172"/>
      <c r="S371" s="172"/>
      <c r="T371" s="173"/>
      <c r="U371" s="174"/>
      <c r="V371" s="173"/>
      <c r="W371" s="174"/>
      <c r="X371" s="173"/>
      <c r="Y371" s="174"/>
      <c r="Z371" s="173"/>
      <c r="AA371" s="174"/>
      <c r="AB371" s="175"/>
      <c r="AC371" s="174"/>
      <c r="AD371" s="174"/>
      <c r="AE371" s="174"/>
      <c r="AF371" s="175"/>
      <c r="AG371" s="174"/>
      <c r="AH371" s="175"/>
      <c r="AI371" s="174"/>
      <c r="AJ371" s="172"/>
      <c r="AK371" s="172"/>
      <c r="AL371" s="172"/>
      <c r="AM371" s="172"/>
      <c r="AN371" s="172"/>
      <c r="AO371" s="172"/>
    </row>
    <row r="372" spans="1:41">
      <c r="A372" s="193"/>
      <c r="B372" s="232"/>
      <c r="C372" s="232"/>
      <c r="D372" s="232"/>
      <c r="E372" s="232"/>
      <c r="F372" s="232"/>
      <c r="G372" s="232"/>
      <c r="H372" s="1250" t="s">
        <v>391</v>
      </c>
      <c r="I372" s="1250"/>
      <c r="J372" s="213"/>
      <c r="K372" s="172"/>
      <c r="L372" s="172"/>
      <c r="M372" s="172"/>
      <c r="N372" s="172"/>
      <c r="O372" s="172"/>
      <c r="P372" s="172"/>
      <c r="Q372" s="172"/>
      <c r="R372" s="172"/>
      <c r="S372" s="172"/>
      <c r="T372" s="173"/>
      <c r="U372" s="174"/>
      <c r="V372" s="173"/>
      <c r="W372" s="174"/>
      <c r="X372" s="173"/>
      <c r="Y372" s="174"/>
      <c r="Z372" s="173"/>
      <c r="AA372" s="174"/>
      <c r="AB372" s="175"/>
      <c r="AC372" s="174"/>
      <c r="AD372" s="174"/>
      <c r="AE372" s="174"/>
      <c r="AF372" s="175"/>
      <c r="AG372" s="174"/>
      <c r="AH372" s="175"/>
      <c r="AI372" s="174"/>
      <c r="AJ372" s="172"/>
      <c r="AK372" s="172"/>
      <c r="AL372" s="172"/>
      <c r="AM372" s="172"/>
      <c r="AN372" s="172"/>
      <c r="AO372" s="172"/>
    </row>
    <row r="373" spans="1:41">
      <c r="A373" s="193"/>
      <c r="B373" s="232"/>
      <c r="C373" s="232"/>
      <c r="D373" s="232"/>
      <c r="E373" s="232"/>
      <c r="F373" s="232"/>
      <c r="G373" s="232"/>
      <c r="H373" s="234" t="s">
        <v>392</v>
      </c>
      <c r="I373" s="278"/>
      <c r="J373" s="213"/>
      <c r="K373" s="172"/>
      <c r="L373" s="172"/>
      <c r="M373" s="172"/>
      <c r="N373" s="172"/>
      <c r="O373" s="172"/>
      <c r="P373" s="172"/>
      <c r="Q373" s="172"/>
      <c r="R373" s="172"/>
      <c r="S373" s="172"/>
      <c r="T373" s="173"/>
      <c r="U373" s="174"/>
      <c r="V373" s="173"/>
      <c r="W373" s="174"/>
      <c r="X373" s="173"/>
      <c r="Y373" s="174"/>
      <c r="Z373" s="173"/>
      <c r="AA373" s="174"/>
      <c r="AB373" s="175"/>
      <c r="AC373" s="174"/>
      <c r="AD373" s="174"/>
      <c r="AE373" s="174"/>
      <c r="AF373" s="175"/>
      <c r="AG373" s="174"/>
      <c r="AH373" s="175"/>
      <c r="AI373" s="174"/>
      <c r="AJ373" s="172"/>
      <c r="AK373" s="172"/>
      <c r="AL373" s="172"/>
      <c r="AM373" s="172"/>
      <c r="AN373" s="172"/>
      <c r="AO373" s="172"/>
    </row>
    <row r="374" spans="1:41">
      <c r="A374" s="193"/>
      <c r="B374" s="232"/>
      <c r="C374" s="232"/>
      <c r="D374" s="232"/>
      <c r="E374" s="232"/>
      <c r="F374" s="232"/>
      <c r="G374" s="232"/>
      <c r="H374" s="234" t="s">
        <v>393</v>
      </c>
      <c r="I374" s="278"/>
      <c r="J374" s="213"/>
      <c r="K374" s="172"/>
      <c r="L374" s="172"/>
      <c r="M374" s="172"/>
      <c r="N374" s="172"/>
      <c r="O374" s="172"/>
      <c r="P374" s="172"/>
      <c r="Q374" s="172"/>
      <c r="R374" s="172"/>
      <c r="S374" s="172"/>
      <c r="T374" s="173"/>
      <c r="U374" s="174"/>
      <c r="V374" s="173"/>
      <c r="W374" s="174"/>
      <c r="X374" s="173"/>
      <c r="Y374" s="174"/>
      <c r="Z374" s="173"/>
      <c r="AA374" s="174"/>
      <c r="AB374" s="175"/>
      <c r="AC374" s="174"/>
      <c r="AD374" s="174"/>
      <c r="AE374" s="174"/>
      <c r="AF374" s="175"/>
      <c r="AG374" s="174"/>
      <c r="AH374" s="175"/>
      <c r="AI374" s="174"/>
      <c r="AJ374" s="172"/>
      <c r="AK374" s="172"/>
      <c r="AL374" s="172"/>
      <c r="AM374" s="172"/>
      <c r="AN374" s="172"/>
      <c r="AO374" s="172"/>
    </row>
    <row r="375" spans="1:41">
      <c r="A375" s="193"/>
      <c r="B375" s="232"/>
      <c r="C375" s="232"/>
      <c r="D375" s="232"/>
      <c r="E375" s="232"/>
      <c r="F375" s="232"/>
      <c r="G375" s="232"/>
      <c r="H375" s="234" t="s">
        <v>394</v>
      </c>
      <c r="I375" s="278"/>
      <c r="J375" s="213"/>
      <c r="K375" s="172"/>
      <c r="L375" s="172"/>
      <c r="M375" s="172"/>
      <c r="N375" s="172"/>
      <c r="O375" s="172"/>
      <c r="P375" s="172"/>
      <c r="Q375" s="172"/>
      <c r="R375" s="172"/>
      <c r="S375" s="172"/>
      <c r="T375" s="173"/>
      <c r="U375" s="174"/>
      <c r="V375" s="173"/>
      <c r="W375" s="174"/>
      <c r="X375" s="173"/>
      <c r="Y375" s="174"/>
      <c r="Z375" s="173"/>
      <c r="AA375" s="174"/>
      <c r="AB375" s="175"/>
      <c r="AC375" s="174"/>
      <c r="AD375" s="174"/>
      <c r="AE375" s="174"/>
      <c r="AF375" s="175"/>
      <c r="AG375" s="174"/>
      <c r="AH375" s="175"/>
      <c r="AI375" s="174"/>
      <c r="AJ375" s="172"/>
      <c r="AK375" s="172"/>
      <c r="AL375" s="172"/>
      <c r="AM375" s="172"/>
      <c r="AN375" s="172"/>
      <c r="AO375" s="172"/>
    </row>
    <row r="376" spans="1:41">
      <c r="A376" s="193"/>
      <c r="B376" s="232"/>
      <c r="C376" s="232"/>
      <c r="D376" s="232"/>
      <c r="E376" s="232"/>
      <c r="F376" s="232"/>
      <c r="G376" s="232"/>
      <c r="H376" s="234" t="s">
        <v>395</v>
      </c>
      <c r="I376" s="278"/>
      <c r="J376" s="213"/>
      <c r="K376" s="172"/>
      <c r="L376" s="172"/>
      <c r="M376" s="172"/>
      <c r="N376" s="172"/>
      <c r="O376" s="172"/>
      <c r="P376" s="172"/>
      <c r="Q376" s="172"/>
      <c r="R376" s="172"/>
      <c r="S376" s="172"/>
      <c r="T376" s="173"/>
      <c r="U376" s="174"/>
      <c r="V376" s="173"/>
      <c r="W376" s="174"/>
      <c r="X376" s="173"/>
      <c r="Y376" s="174"/>
      <c r="Z376" s="173"/>
      <c r="AA376" s="174"/>
      <c r="AB376" s="175"/>
      <c r="AC376" s="174"/>
      <c r="AD376" s="174"/>
      <c r="AE376" s="174"/>
      <c r="AF376" s="175"/>
      <c r="AG376" s="174"/>
      <c r="AH376" s="175"/>
      <c r="AI376" s="174"/>
      <c r="AJ376" s="172"/>
      <c r="AK376" s="172"/>
      <c r="AL376" s="172"/>
      <c r="AM376" s="172"/>
      <c r="AN376" s="172"/>
      <c r="AO376" s="172"/>
    </row>
    <row r="377" spans="1:41">
      <c r="A377" s="193"/>
      <c r="B377" s="232"/>
      <c r="C377" s="232"/>
      <c r="D377" s="232"/>
      <c r="E377" s="232"/>
      <c r="F377" s="232"/>
      <c r="G377" s="232"/>
      <c r="H377" s="234" t="s">
        <v>396</v>
      </c>
      <c r="I377" s="278"/>
      <c r="J377" s="213"/>
      <c r="K377" s="172"/>
      <c r="L377" s="172"/>
      <c r="M377" s="172"/>
      <c r="N377" s="172"/>
      <c r="O377" s="172"/>
      <c r="P377" s="172"/>
      <c r="Q377" s="172"/>
      <c r="R377" s="172"/>
      <c r="S377" s="172"/>
      <c r="T377" s="173"/>
      <c r="U377" s="174"/>
      <c r="V377" s="173"/>
      <c r="W377" s="174"/>
      <c r="X377" s="173"/>
      <c r="Y377" s="174"/>
      <c r="Z377" s="173"/>
      <c r="AA377" s="174"/>
      <c r="AB377" s="175"/>
      <c r="AC377" s="174"/>
      <c r="AD377" s="174"/>
      <c r="AE377" s="174"/>
      <c r="AF377" s="175"/>
      <c r="AG377" s="174"/>
      <c r="AH377" s="175"/>
      <c r="AI377" s="174"/>
      <c r="AJ377" s="172"/>
      <c r="AK377" s="172"/>
      <c r="AL377" s="172"/>
      <c r="AM377" s="172"/>
      <c r="AN377" s="172"/>
      <c r="AO377" s="172"/>
    </row>
    <row r="378" spans="1:41">
      <c r="A378" s="193"/>
      <c r="B378" s="235"/>
      <c r="C378" s="235"/>
      <c r="D378" s="235"/>
      <c r="E378" s="235"/>
      <c r="F378" s="235"/>
      <c r="G378" s="235"/>
      <c r="H378" s="1250" t="s">
        <v>397</v>
      </c>
      <c r="I378" s="1250"/>
      <c r="J378" s="213"/>
      <c r="K378" s="172"/>
      <c r="L378" s="172"/>
      <c r="M378" s="172"/>
      <c r="N378" s="172"/>
      <c r="O378" s="172"/>
      <c r="P378" s="172"/>
      <c r="Q378" s="172"/>
      <c r="R378" s="172"/>
      <c r="S378" s="172"/>
      <c r="T378" s="173"/>
      <c r="U378" s="174"/>
      <c r="V378" s="173"/>
      <c r="W378" s="174"/>
      <c r="X378" s="173"/>
      <c r="Y378" s="174"/>
      <c r="Z378" s="173"/>
      <c r="AA378" s="174"/>
      <c r="AB378" s="175"/>
      <c r="AC378" s="174"/>
      <c r="AD378" s="174"/>
      <c r="AE378" s="174"/>
      <c r="AF378" s="175"/>
      <c r="AG378" s="174"/>
      <c r="AH378" s="175"/>
      <c r="AI378" s="174"/>
      <c r="AJ378" s="172"/>
      <c r="AK378" s="172"/>
      <c r="AL378" s="172"/>
      <c r="AM378" s="172"/>
      <c r="AN378" s="172"/>
      <c r="AO378" s="172"/>
    </row>
    <row r="379" spans="1:41">
      <c r="A379" s="193"/>
      <c r="B379" s="235"/>
      <c r="C379" s="235"/>
      <c r="D379" s="235"/>
      <c r="E379" s="235"/>
      <c r="F379" s="235"/>
      <c r="G379" s="235"/>
      <c r="H379" s="285" t="s">
        <v>398</v>
      </c>
      <c r="I379" s="278"/>
      <c r="J379" s="213"/>
      <c r="K379" s="172"/>
      <c r="L379" s="172"/>
      <c r="M379" s="172"/>
      <c r="N379" s="172"/>
      <c r="O379" s="172"/>
      <c r="P379" s="172"/>
      <c r="Q379" s="172"/>
      <c r="R379" s="172"/>
      <c r="S379" s="172"/>
      <c r="T379" s="173"/>
      <c r="U379" s="174"/>
      <c r="V379" s="173"/>
      <c r="W379" s="174"/>
      <c r="X379" s="173"/>
      <c r="Y379" s="174"/>
      <c r="Z379" s="173"/>
      <c r="AA379" s="174"/>
      <c r="AB379" s="175"/>
      <c r="AC379" s="174"/>
      <c r="AD379" s="174"/>
      <c r="AE379" s="174"/>
      <c r="AF379" s="175"/>
      <c r="AG379" s="174"/>
      <c r="AH379" s="175"/>
      <c r="AI379" s="174"/>
      <c r="AJ379" s="172"/>
      <c r="AK379" s="172"/>
      <c r="AL379" s="172"/>
      <c r="AM379" s="172"/>
      <c r="AN379" s="172"/>
      <c r="AO379" s="172"/>
    </row>
    <row r="380" spans="1:41">
      <c r="A380" s="193"/>
      <c r="B380" s="235"/>
      <c r="C380" s="235"/>
      <c r="D380" s="235"/>
      <c r="E380" s="235"/>
      <c r="F380" s="235"/>
      <c r="G380" s="235"/>
      <c r="H380" s="234" t="s">
        <v>399</v>
      </c>
      <c r="I380" s="278"/>
      <c r="J380" s="213"/>
      <c r="K380" s="172"/>
      <c r="L380" s="172"/>
      <c r="M380" s="172"/>
      <c r="N380" s="172"/>
      <c r="O380" s="172"/>
      <c r="P380" s="172"/>
      <c r="Q380" s="172"/>
      <c r="R380" s="172"/>
      <c r="S380" s="172"/>
      <c r="T380" s="173"/>
      <c r="U380" s="174"/>
      <c r="V380" s="173"/>
      <c r="W380" s="174"/>
      <c r="X380" s="173"/>
      <c r="Y380" s="174"/>
      <c r="Z380" s="173"/>
      <c r="AA380" s="174"/>
      <c r="AB380" s="175"/>
      <c r="AC380" s="174"/>
      <c r="AD380" s="174"/>
      <c r="AE380" s="174"/>
      <c r="AF380" s="175"/>
      <c r="AG380" s="174"/>
      <c r="AH380" s="175"/>
      <c r="AI380" s="174"/>
      <c r="AJ380" s="172"/>
      <c r="AK380" s="172"/>
      <c r="AL380" s="172"/>
      <c r="AM380" s="172"/>
      <c r="AN380" s="172"/>
      <c r="AO380" s="172"/>
    </row>
    <row r="381" spans="1:41">
      <c r="A381" s="193"/>
      <c r="B381" s="280"/>
      <c r="C381" s="280"/>
      <c r="D381" s="280"/>
      <c r="E381" s="280"/>
      <c r="F381" s="280"/>
      <c r="G381" s="1246" t="s">
        <v>450</v>
      </c>
      <c r="H381" s="1246"/>
      <c r="I381" s="242"/>
      <c r="J381" s="213"/>
      <c r="K381" s="172"/>
      <c r="L381" s="172"/>
      <c r="M381" s="172"/>
      <c r="N381" s="172"/>
      <c r="O381" s="172"/>
      <c r="P381" s="172"/>
      <c r="Q381" s="172"/>
      <c r="R381" s="172"/>
      <c r="S381" s="172"/>
      <c r="T381" s="173"/>
      <c r="U381" s="174"/>
      <c r="V381" s="173"/>
      <c r="W381" s="174"/>
      <c r="X381" s="173"/>
      <c r="Y381" s="174"/>
      <c r="Z381" s="173"/>
      <c r="AA381" s="174"/>
      <c r="AB381" s="175"/>
      <c r="AC381" s="174"/>
      <c r="AD381" s="174"/>
      <c r="AE381" s="174"/>
      <c r="AF381" s="175"/>
      <c r="AG381" s="174"/>
      <c r="AH381" s="175"/>
      <c r="AI381" s="174"/>
      <c r="AJ381" s="172"/>
      <c r="AK381" s="172"/>
      <c r="AL381" s="172"/>
      <c r="AM381" s="172"/>
      <c r="AN381" s="172"/>
      <c r="AO381" s="172"/>
    </row>
    <row r="382" spans="1:41" ht="42">
      <c r="A382" s="193"/>
      <c r="B382" s="283"/>
      <c r="C382" s="283"/>
      <c r="D382" s="283"/>
      <c r="E382" s="283"/>
      <c r="F382" s="283"/>
      <c r="G382" s="219"/>
      <c r="H382" s="214" t="s">
        <v>451</v>
      </c>
      <c r="I382" s="242"/>
      <c r="J382" s="213"/>
      <c r="K382" s="172"/>
      <c r="L382" s="172"/>
      <c r="M382" s="172"/>
      <c r="N382" s="172"/>
      <c r="O382" s="172"/>
      <c r="P382" s="172"/>
      <c r="Q382" s="172"/>
      <c r="R382" s="172"/>
      <c r="S382" s="172"/>
      <c r="T382" s="173"/>
      <c r="U382" s="174"/>
      <c r="V382" s="173"/>
      <c r="W382" s="174"/>
      <c r="X382" s="173"/>
      <c r="Y382" s="174"/>
      <c r="Z382" s="173"/>
      <c r="AA382" s="174"/>
      <c r="AB382" s="175"/>
      <c r="AC382" s="174"/>
      <c r="AD382" s="174"/>
      <c r="AE382" s="174"/>
      <c r="AF382" s="175"/>
      <c r="AG382" s="174"/>
      <c r="AH382" s="175"/>
      <c r="AI382" s="174"/>
      <c r="AJ382" s="172"/>
      <c r="AK382" s="172"/>
      <c r="AL382" s="172"/>
      <c r="AM382" s="172"/>
      <c r="AN382" s="172"/>
      <c r="AO382" s="172"/>
    </row>
    <row r="383" spans="1:41" ht="29.25" customHeight="1">
      <c r="A383" s="193"/>
      <c r="B383" s="283"/>
      <c r="C383" s="283"/>
      <c r="D383" s="283"/>
      <c r="E383" s="283"/>
      <c r="F383" s="283"/>
      <c r="G383" s="219"/>
      <c r="H383" s="214" t="s">
        <v>452</v>
      </c>
      <c r="I383" s="242"/>
      <c r="J383" s="213"/>
      <c r="K383" s="172"/>
      <c r="L383" s="172"/>
      <c r="M383" s="172"/>
      <c r="N383" s="172"/>
      <c r="O383" s="172"/>
      <c r="P383" s="172"/>
      <c r="Q383" s="172"/>
      <c r="R383" s="172"/>
      <c r="S383" s="172"/>
      <c r="T383" s="173"/>
      <c r="U383" s="174"/>
      <c r="V383" s="173"/>
      <c r="W383" s="174"/>
      <c r="X383" s="173"/>
      <c r="Y383" s="174"/>
      <c r="Z383" s="173"/>
      <c r="AA383" s="174"/>
      <c r="AB383" s="175"/>
      <c r="AC383" s="174"/>
      <c r="AD383" s="174"/>
      <c r="AE383" s="174"/>
      <c r="AF383" s="175"/>
      <c r="AG383" s="174"/>
      <c r="AH383" s="175"/>
      <c r="AI383" s="174"/>
      <c r="AJ383" s="172"/>
      <c r="AK383" s="172"/>
      <c r="AL383" s="172"/>
      <c r="AM383" s="172"/>
      <c r="AN383" s="172"/>
      <c r="AO383" s="172"/>
    </row>
    <row r="384" spans="1:41">
      <c r="A384" s="193"/>
      <c r="B384" s="215"/>
      <c r="C384" s="215"/>
      <c r="D384" s="215"/>
      <c r="E384" s="215"/>
      <c r="F384" s="215"/>
      <c r="G384" s="228"/>
      <c r="H384" s="214" t="s">
        <v>453</v>
      </c>
      <c r="I384" s="242"/>
      <c r="J384" s="213"/>
      <c r="K384" s="172"/>
      <c r="L384" s="172"/>
      <c r="M384" s="172"/>
      <c r="N384" s="172"/>
      <c r="O384" s="172"/>
      <c r="P384" s="172"/>
      <c r="Q384" s="172"/>
      <c r="R384" s="172"/>
      <c r="S384" s="172"/>
      <c r="T384" s="173"/>
      <c r="U384" s="174"/>
      <c r="V384" s="173"/>
      <c r="W384" s="174"/>
      <c r="X384" s="173"/>
      <c r="Y384" s="174"/>
      <c r="Z384" s="173"/>
      <c r="AA384" s="174"/>
      <c r="AB384" s="175"/>
      <c r="AC384" s="174"/>
      <c r="AD384" s="174"/>
      <c r="AE384" s="174"/>
      <c r="AF384" s="175"/>
      <c r="AG384" s="174"/>
      <c r="AH384" s="175"/>
      <c r="AI384" s="174"/>
      <c r="AJ384" s="172"/>
      <c r="AK384" s="172"/>
      <c r="AL384" s="172"/>
      <c r="AM384" s="172"/>
      <c r="AN384" s="172"/>
      <c r="AO384" s="172"/>
    </row>
    <row r="385" spans="1:41" ht="25.5" customHeight="1">
      <c r="A385" s="193"/>
      <c r="B385" s="215"/>
      <c r="C385" s="215"/>
      <c r="D385" s="215"/>
      <c r="E385" s="215"/>
      <c r="F385" s="215"/>
      <c r="G385" s="228"/>
      <c r="H385" s="214" t="s">
        <v>454</v>
      </c>
      <c r="I385" s="242"/>
      <c r="J385" s="213"/>
      <c r="K385" s="172"/>
      <c r="L385" s="172"/>
      <c r="M385" s="172"/>
      <c r="N385" s="172"/>
      <c r="O385" s="172"/>
      <c r="P385" s="172"/>
      <c r="Q385" s="172"/>
      <c r="R385" s="172"/>
      <c r="S385" s="172"/>
      <c r="T385" s="173"/>
      <c r="U385" s="174"/>
      <c r="V385" s="173"/>
      <c r="W385" s="174"/>
      <c r="X385" s="173"/>
      <c r="Y385" s="174"/>
      <c r="Z385" s="173"/>
      <c r="AA385" s="174"/>
      <c r="AB385" s="175"/>
      <c r="AC385" s="174"/>
      <c r="AD385" s="174"/>
      <c r="AE385" s="174"/>
      <c r="AF385" s="175"/>
      <c r="AG385" s="174"/>
      <c r="AH385" s="175"/>
      <c r="AI385" s="174"/>
      <c r="AJ385" s="172"/>
      <c r="AK385" s="172"/>
      <c r="AL385" s="172"/>
      <c r="AM385" s="172"/>
      <c r="AN385" s="172"/>
      <c r="AO385" s="172"/>
    </row>
    <row r="386" spans="1:41">
      <c r="A386" s="193"/>
      <c r="B386" s="215"/>
      <c r="C386" s="215"/>
      <c r="D386" s="215"/>
      <c r="E386" s="215"/>
      <c r="F386" s="215"/>
      <c r="G386" s="1246" t="s">
        <v>455</v>
      </c>
      <c r="H386" s="1246"/>
      <c r="I386" s="242"/>
      <c r="J386" s="213"/>
      <c r="K386" s="172"/>
      <c r="L386" s="172"/>
      <c r="M386" s="172"/>
      <c r="N386" s="172"/>
      <c r="O386" s="172"/>
      <c r="P386" s="172"/>
      <c r="Q386" s="172"/>
      <c r="R386" s="172"/>
      <c r="S386" s="172"/>
      <c r="T386" s="173"/>
      <c r="U386" s="174"/>
      <c r="V386" s="173"/>
      <c r="W386" s="174"/>
      <c r="X386" s="173"/>
      <c r="Y386" s="174"/>
      <c r="Z386" s="173"/>
      <c r="AA386" s="174"/>
      <c r="AB386" s="175"/>
      <c r="AC386" s="174"/>
      <c r="AD386" s="174"/>
      <c r="AE386" s="174"/>
      <c r="AF386" s="175"/>
      <c r="AG386" s="174"/>
      <c r="AH386" s="175"/>
      <c r="AI386" s="174"/>
      <c r="AJ386" s="172"/>
      <c r="AK386" s="172"/>
      <c r="AL386" s="172"/>
      <c r="AM386" s="172"/>
      <c r="AN386" s="172"/>
      <c r="AO386" s="172"/>
    </row>
    <row r="387" spans="1:41" ht="27" customHeight="1">
      <c r="A387" s="193"/>
      <c r="B387" s="283"/>
      <c r="C387" s="283"/>
      <c r="D387" s="283"/>
      <c r="E387" s="283"/>
      <c r="F387" s="283"/>
      <c r="G387" s="219"/>
      <c r="H387" s="214" t="s">
        <v>456</v>
      </c>
      <c r="I387" s="242"/>
      <c r="J387" s="213"/>
      <c r="K387" s="172"/>
      <c r="L387" s="172"/>
      <c r="M387" s="172"/>
      <c r="N387" s="172"/>
      <c r="O387" s="172"/>
      <c r="P387" s="172"/>
      <c r="Q387" s="172"/>
      <c r="R387" s="172"/>
      <c r="S387" s="172"/>
      <c r="T387" s="173"/>
      <c r="U387" s="174"/>
      <c r="V387" s="173"/>
      <c r="W387" s="174"/>
      <c r="X387" s="173"/>
      <c r="Y387" s="174"/>
      <c r="Z387" s="173"/>
      <c r="AA387" s="174"/>
      <c r="AB387" s="175"/>
      <c r="AC387" s="174"/>
      <c r="AD387" s="174"/>
      <c r="AE387" s="174"/>
      <c r="AF387" s="175"/>
      <c r="AG387" s="174"/>
      <c r="AH387" s="175"/>
      <c r="AI387" s="174"/>
      <c r="AJ387" s="172"/>
      <c r="AK387" s="172"/>
      <c r="AL387" s="172"/>
      <c r="AM387" s="172"/>
      <c r="AN387" s="172"/>
      <c r="AO387" s="172"/>
    </row>
    <row r="388" spans="1:41" ht="42">
      <c r="A388" s="193"/>
      <c r="B388" s="283"/>
      <c r="C388" s="283"/>
      <c r="D388" s="283"/>
      <c r="E388" s="283"/>
      <c r="F388" s="283"/>
      <c r="G388" s="219"/>
      <c r="H388" s="214" t="s">
        <v>457</v>
      </c>
      <c r="I388" s="242"/>
      <c r="J388" s="213"/>
      <c r="K388" s="172"/>
      <c r="L388" s="172"/>
      <c r="M388" s="172"/>
      <c r="N388" s="172"/>
      <c r="O388" s="172"/>
      <c r="P388" s="172"/>
      <c r="Q388" s="172"/>
      <c r="R388" s="172"/>
      <c r="S388" s="172"/>
      <c r="T388" s="173"/>
      <c r="U388" s="174"/>
      <c r="V388" s="173"/>
      <c r="W388" s="174"/>
      <c r="X388" s="173"/>
      <c r="Y388" s="174"/>
      <c r="Z388" s="173"/>
      <c r="AA388" s="174"/>
      <c r="AB388" s="175"/>
      <c r="AC388" s="174"/>
      <c r="AD388" s="174"/>
      <c r="AE388" s="174"/>
      <c r="AF388" s="175"/>
      <c r="AG388" s="174"/>
      <c r="AH388" s="175"/>
      <c r="AI388" s="174"/>
      <c r="AJ388" s="172"/>
      <c r="AK388" s="172"/>
      <c r="AL388" s="172"/>
      <c r="AM388" s="172"/>
      <c r="AN388" s="172"/>
      <c r="AO388" s="172"/>
    </row>
    <row r="389" spans="1:41" ht="27.75" customHeight="1">
      <c r="A389" s="193"/>
      <c r="B389" s="283"/>
      <c r="C389" s="283"/>
      <c r="D389" s="283"/>
      <c r="E389" s="283"/>
      <c r="F389" s="283"/>
      <c r="G389" s="219"/>
      <c r="H389" s="214" t="s">
        <v>458</v>
      </c>
      <c r="I389" s="242"/>
      <c r="J389" s="213"/>
      <c r="K389" s="172"/>
      <c r="L389" s="172"/>
      <c r="M389" s="172"/>
      <c r="N389" s="172"/>
      <c r="O389" s="172"/>
      <c r="P389" s="172"/>
      <c r="Q389" s="172"/>
      <c r="R389" s="172"/>
      <c r="S389" s="172"/>
      <c r="T389" s="173"/>
      <c r="U389" s="174"/>
      <c r="V389" s="173"/>
      <c r="W389" s="174"/>
      <c r="X389" s="173"/>
      <c r="Y389" s="174"/>
      <c r="Z389" s="173"/>
      <c r="AA389" s="174"/>
      <c r="AB389" s="175"/>
      <c r="AC389" s="174"/>
      <c r="AD389" s="174"/>
      <c r="AE389" s="174"/>
      <c r="AF389" s="175"/>
      <c r="AG389" s="174"/>
      <c r="AH389" s="175"/>
      <c r="AI389" s="174"/>
      <c r="AJ389" s="172"/>
      <c r="AK389" s="172"/>
      <c r="AL389" s="172"/>
      <c r="AM389" s="172"/>
      <c r="AN389" s="172"/>
      <c r="AO389" s="172"/>
    </row>
    <row r="390" spans="1:41">
      <c r="A390" s="193"/>
      <c r="B390" s="283"/>
      <c r="C390" s="283"/>
      <c r="D390" s="283"/>
      <c r="E390" s="283"/>
      <c r="F390" s="283"/>
      <c r="G390" s="219"/>
      <c r="H390" s="214" t="s">
        <v>459</v>
      </c>
      <c r="I390" s="242"/>
      <c r="J390" s="213"/>
      <c r="K390" s="172"/>
      <c r="L390" s="172"/>
      <c r="M390" s="172"/>
      <c r="N390" s="172"/>
      <c r="O390" s="172"/>
      <c r="P390" s="172"/>
      <c r="Q390" s="172"/>
      <c r="R390" s="172"/>
      <c r="S390" s="172"/>
      <c r="T390" s="173"/>
      <c r="U390" s="174"/>
      <c r="V390" s="173"/>
      <c r="W390" s="174"/>
      <c r="X390" s="173"/>
      <c r="Y390" s="174"/>
      <c r="Z390" s="173"/>
      <c r="AA390" s="174"/>
      <c r="AB390" s="175"/>
      <c r="AC390" s="174"/>
      <c r="AD390" s="174"/>
      <c r="AE390" s="174"/>
      <c r="AF390" s="175"/>
      <c r="AG390" s="174"/>
      <c r="AH390" s="175"/>
      <c r="AI390" s="174"/>
      <c r="AJ390" s="172"/>
      <c r="AK390" s="172"/>
      <c r="AL390" s="172"/>
      <c r="AM390" s="172"/>
      <c r="AN390" s="172"/>
      <c r="AO390" s="172"/>
    </row>
    <row r="391" spans="1:41" ht="27" customHeight="1">
      <c r="A391" s="193"/>
      <c r="B391" s="283"/>
      <c r="C391" s="283"/>
      <c r="D391" s="283"/>
      <c r="E391" s="283"/>
      <c r="F391" s="283"/>
      <c r="G391" s="219"/>
      <c r="H391" s="214" t="s">
        <v>661</v>
      </c>
      <c r="I391" s="242"/>
      <c r="J391" s="213"/>
      <c r="K391" s="172"/>
      <c r="L391" s="172"/>
      <c r="M391" s="172"/>
      <c r="N391" s="172"/>
      <c r="O391" s="172"/>
      <c r="P391" s="172"/>
      <c r="Q391" s="172"/>
      <c r="R391" s="172"/>
      <c r="S391" s="172"/>
      <c r="T391" s="173"/>
      <c r="U391" s="174"/>
      <c r="V391" s="173"/>
      <c r="W391" s="174"/>
      <c r="X391" s="173"/>
      <c r="Y391" s="174"/>
      <c r="Z391" s="173"/>
      <c r="AA391" s="174"/>
      <c r="AB391" s="175"/>
      <c r="AC391" s="174"/>
      <c r="AD391" s="174"/>
      <c r="AE391" s="174"/>
      <c r="AF391" s="175"/>
      <c r="AG391" s="174"/>
      <c r="AH391" s="175"/>
      <c r="AI391" s="174"/>
      <c r="AJ391" s="172"/>
      <c r="AK391" s="172"/>
      <c r="AL391" s="172"/>
      <c r="AM391" s="172"/>
      <c r="AN391" s="172"/>
      <c r="AO391" s="172"/>
    </row>
    <row r="392" spans="1:41">
      <c r="A392" s="193"/>
      <c r="B392" s="283"/>
      <c r="C392" s="283"/>
      <c r="D392" s="283"/>
      <c r="E392" s="283"/>
      <c r="F392" s="283"/>
      <c r="G392" s="219"/>
      <c r="H392" s="214" t="s">
        <v>662</v>
      </c>
      <c r="I392" s="242"/>
      <c r="J392" s="213"/>
      <c r="K392" s="172"/>
      <c r="L392" s="172"/>
      <c r="M392" s="172"/>
      <c r="N392" s="172"/>
      <c r="O392" s="172"/>
      <c r="P392" s="172"/>
      <c r="Q392" s="172"/>
      <c r="R392" s="172"/>
      <c r="S392" s="172"/>
      <c r="T392" s="173"/>
      <c r="U392" s="174"/>
      <c r="V392" s="173"/>
      <c r="W392" s="174"/>
      <c r="X392" s="173"/>
      <c r="Y392" s="174"/>
      <c r="Z392" s="173"/>
      <c r="AA392" s="174"/>
      <c r="AB392" s="175"/>
      <c r="AC392" s="174"/>
      <c r="AD392" s="174"/>
      <c r="AE392" s="174"/>
      <c r="AF392" s="175"/>
      <c r="AG392" s="174"/>
      <c r="AH392" s="175"/>
      <c r="AI392" s="174"/>
      <c r="AJ392" s="172"/>
      <c r="AK392" s="172"/>
      <c r="AL392" s="172"/>
      <c r="AM392" s="172"/>
      <c r="AN392" s="172"/>
      <c r="AO392" s="172"/>
    </row>
    <row r="393" spans="1:41" ht="27.75" customHeight="1">
      <c r="A393" s="193"/>
      <c r="B393" s="283"/>
      <c r="C393" s="283"/>
      <c r="D393" s="283"/>
      <c r="E393" s="283"/>
      <c r="F393" s="283"/>
      <c r="G393" s="219"/>
      <c r="H393" s="214" t="s">
        <v>663</v>
      </c>
      <c r="I393" s="242"/>
      <c r="J393" s="213"/>
      <c r="K393" s="172"/>
      <c r="L393" s="172"/>
      <c r="M393" s="172"/>
      <c r="N393" s="172"/>
      <c r="O393" s="172"/>
      <c r="P393" s="172"/>
      <c r="Q393" s="172"/>
      <c r="R393" s="172"/>
      <c r="S393" s="172"/>
      <c r="T393" s="173"/>
      <c r="U393" s="174"/>
      <c r="V393" s="173"/>
      <c r="W393" s="174"/>
      <c r="X393" s="173"/>
      <c r="Y393" s="174"/>
      <c r="Z393" s="173"/>
      <c r="AA393" s="174"/>
      <c r="AB393" s="175"/>
      <c r="AC393" s="174"/>
      <c r="AD393" s="174"/>
      <c r="AE393" s="174"/>
      <c r="AF393" s="175"/>
      <c r="AG393" s="174"/>
      <c r="AH393" s="175"/>
      <c r="AI393" s="174"/>
      <c r="AJ393" s="172"/>
      <c r="AK393" s="172"/>
      <c r="AL393" s="172"/>
      <c r="AM393" s="172"/>
      <c r="AN393" s="172"/>
      <c r="AO393" s="172"/>
    </row>
    <row r="394" spans="1:41">
      <c r="A394" s="193"/>
      <c r="B394" s="283"/>
      <c r="C394" s="283"/>
      <c r="D394" s="283"/>
      <c r="E394" s="283"/>
      <c r="F394" s="283"/>
      <c r="G394" s="219"/>
      <c r="H394" s="214" t="s">
        <v>664</v>
      </c>
      <c r="I394" s="242"/>
      <c r="J394" s="213"/>
      <c r="K394" s="172"/>
      <c r="L394" s="172"/>
      <c r="M394" s="172"/>
      <c r="N394" s="172"/>
      <c r="O394" s="172"/>
      <c r="P394" s="172"/>
      <c r="Q394" s="172"/>
      <c r="R394" s="172"/>
      <c r="S394" s="172"/>
      <c r="T394" s="173"/>
      <c r="U394" s="174"/>
      <c r="V394" s="173"/>
      <c r="W394" s="174"/>
      <c r="X394" s="173"/>
      <c r="Y394" s="174"/>
      <c r="Z394" s="173"/>
      <c r="AA394" s="174"/>
      <c r="AB394" s="175"/>
      <c r="AC394" s="174"/>
      <c r="AD394" s="174"/>
      <c r="AE394" s="174"/>
      <c r="AF394" s="175"/>
      <c r="AG394" s="174"/>
      <c r="AH394" s="175"/>
      <c r="AI394" s="174"/>
      <c r="AJ394" s="172"/>
      <c r="AK394" s="172"/>
      <c r="AL394" s="172"/>
      <c r="AM394" s="172"/>
      <c r="AN394" s="172"/>
      <c r="AO394" s="172"/>
    </row>
    <row r="395" spans="1:41">
      <c r="A395" s="193"/>
      <c r="B395" s="283"/>
      <c r="C395" s="283"/>
      <c r="D395" s="283"/>
      <c r="E395" s="283"/>
      <c r="F395" s="283"/>
      <c r="G395" s="1246" t="s">
        <v>460</v>
      </c>
      <c r="H395" s="1246"/>
      <c r="I395" s="242"/>
      <c r="J395" s="213"/>
      <c r="K395" s="172"/>
      <c r="L395" s="172"/>
      <c r="M395" s="172"/>
      <c r="N395" s="172"/>
      <c r="O395" s="172"/>
      <c r="P395" s="172"/>
      <c r="Q395" s="172"/>
      <c r="R395" s="172"/>
      <c r="S395" s="172"/>
      <c r="T395" s="173"/>
      <c r="U395" s="174"/>
      <c r="V395" s="173"/>
      <c r="W395" s="174"/>
      <c r="X395" s="173"/>
      <c r="Y395" s="174"/>
      <c r="Z395" s="173"/>
      <c r="AA395" s="174"/>
      <c r="AB395" s="175"/>
      <c r="AC395" s="174"/>
      <c r="AD395" s="174"/>
      <c r="AE395" s="174"/>
      <c r="AF395" s="175"/>
      <c r="AG395" s="174"/>
      <c r="AH395" s="175"/>
      <c r="AI395" s="174"/>
      <c r="AJ395" s="172"/>
      <c r="AK395" s="172"/>
      <c r="AL395" s="172"/>
      <c r="AM395" s="172"/>
      <c r="AN395" s="172"/>
      <c r="AO395" s="172"/>
    </row>
    <row r="396" spans="1:41">
      <c r="A396" s="193"/>
      <c r="B396" s="245"/>
      <c r="C396" s="245"/>
      <c r="D396" s="245"/>
      <c r="E396" s="245"/>
      <c r="F396" s="245"/>
      <c r="G396" s="221"/>
      <c r="H396" s="285" t="s">
        <v>461</v>
      </c>
      <c r="I396" s="242"/>
      <c r="J396" s="213"/>
      <c r="K396" s="172"/>
      <c r="L396" s="172"/>
      <c r="M396" s="172"/>
      <c r="N396" s="172"/>
      <c r="O396" s="172"/>
      <c r="P396" s="172"/>
      <c r="Q396" s="172"/>
      <c r="R396" s="172"/>
      <c r="S396" s="172"/>
      <c r="T396" s="173"/>
      <c r="U396" s="174"/>
      <c r="V396" s="173"/>
      <c r="W396" s="174"/>
      <c r="X396" s="173"/>
      <c r="Y396" s="174"/>
      <c r="Z396" s="173"/>
      <c r="AA396" s="174"/>
      <c r="AB396" s="175"/>
      <c r="AC396" s="174"/>
      <c r="AD396" s="174"/>
      <c r="AE396" s="174"/>
      <c r="AF396" s="175"/>
      <c r="AG396" s="174"/>
      <c r="AH396" s="175"/>
      <c r="AI396" s="174"/>
      <c r="AJ396" s="172"/>
      <c r="AK396" s="172"/>
      <c r="AL396" s="172"/>
      <c r="AM396" s="172"/>
      <c r="AN396" s="172"/>
      <c r="AO396" s="172"/>
    </row>
    <row r="397" spans="1:41">
      <c r="A397" s="193"/>
      <c r="B397" s="246"/>
      <c r="C397" s="246"/>
      <c r="D397" s="246"/>
      <c r="E397" s="246"/>
      <c r="F397" s="246"/>
      <c r="G397" s="223"/>
      <c r="H397" s="234" t="s">
        <v>462</v>
      </c>
      <c r="I397" s="242"/>
      <c r="J397" s="213"/>
      <c r="K397" s="172"/>
      <c r="L397" s="172"/>
      <c r="M397" s="172"/>
      <c r="N397" s="172"/>
      <c r="O397" s="172"/>
      <c r="P397" s="172"/>
      <c r="Q397" s="172"/>
      <c r="R397" s="172"/>
      <c r="S397" s="172"/>
      <c r="T397" s="173"/>
      <c r="U397" s="174"/>
      <c r="V397" s="173"/>
      <c r="W397" s="174"/>
      <c r="X397" s="173"/>
      <c r="Y397" s="174"/>
      <c r="Z397" s="173"/>
      <c r="AA397" s="174"/>
      <c r="AB397" s="175"/>
      <c r="AC397" s="174"/>
      <c r="AD397" s="174"/>
      <c r="AE397" s="174"/>
      <c r="AF397" s="175"/>
      <c r="AG397" s="174"/>
      <c r="AH397" s="175"/>
      <c r="AI397" s="174"/>
      <c r="AJ397" s="172"/>
      <c r="AK397" s="172"/>
      <c r="AL397" s="172"/>
      <c r="AM397" s="172"/>
      <c r="AN397" s="172"/>
      <c r="AO397" s="172"/>
    </row>
    <row r="398" spans="1:41">
      <c r="A398" s="193"/>
      <c r="B398" s="245"/>
      <c r="C398" s="245"/>
      <c r="D398" s="245"/>
      <c r="E398" s="245"/>
      <c r="F398" s="245"/>
      <c r="G398" s="221"/>
      <c r="H398" s="285" t="s">
        <v>463</v>
      </c>
      <c r="I398" s="242"/>
      <c r="J398" s="213"/>
      <c r="K398" s="172"/>
      <c r="L398" s="172"/>
      <c r="M398" s="172"/>
      <c r="N398" s="172"/>
      <c r="O398" s="172"/>
      <c r="P398" s="172"/>
      <c r="Q398" s="172"/>
      <c r="R398" s="172"/>
      <c r="S398" s="172"/>
      <c r="T398" s="173"/>
      <c r="U398" s="174"/>
      <c r="V398" s="173"/>
      <c r="W398" s="174"/>
      <c r="X398" s="173"/>
      <c r="Y398" s="174"/>
      <c r="Z398" s="173"/>
      <c r="AA398" s="174"/>
      <c r="AB398" s="175"/>
      <c r="AC398" s="174"/>
      <c r="AD398" s="174"/>
      <c r="AE398" s="174"/>
      <c r="AF398" s="175"/>
      <c r="AG398" s="174"/>
      <c r="AH398" s="175"/>
      <c r="AI398" s="174"/>
      <c r="AJ398" s="172"/>
      <c r="AK398" s="172"/>
      <c r="AL398" s="172"/>
      <c r="AM398" s="172"/>
      <c r="AN398" s="172"/>
      <c r="AO398" s="172"/>
    </row>
    <row r="399" spans="1:41">
      <c r="A399" s="193"/>
      <c r="B399" s="245"/>
      <c r="C399" s="245"/>
      <c r="D399" s="245"/>
      <c r="E399" s="245"/>
      <c r="F399" s="245"/>
      <c r="G399" s="1246" t="s">
        <v>464</v>
      </c>
      <c r="H399" s="1246"/>
      <c r="I399" s="242"/>
      <c r="J399" s="213"/>
      <c r="K399" s="172"/>
      <c r="L399" s="172"/>
      <c r="M399" s="172"/>
      <c r="N399" s="172"/>
      <c r="O399" s="172"/>
      <c r="P399" s="172"/>
      <c r="Q399" s="172"/>
      <c r="R399" s="172"/>
      <c r="S399" s="172"/>
      <c r="T399" s="173"/>
      <c r="U399" s="174"/>
      <c r="V399" s="173"/>
      <c r="W399" s="174"/>
      <c r="X399" s="173"/>
      <c r="Y399" s="174"/>
      <c r="Z399" s="173"/>
      <c r="AA399" s="174"/>
      <c r="AB399" s="175"/>
      <c r="AC399" s="174"/>
      <c r="AD399" s="174"/>
      <c r="AE399" s="174"/>
      <c r="AF399" s="175"/>
      <c r="AG399" s="174"/>
      <c r="AH399" s="175"/>
      <c r="AI399" s="174"/>
      <c r="AJ399" s="172"/>
      <c r="AK399" s="172"/>
      <c r="AL399" s="172"/>
      <c r="AM399" s="172"/>
      <c r="AN399" s="172"/>
      <c r="AO399" s="172"/>
    </row>
    <row r="400" spans="1:41">
      <c r="A400" s="193"/>
      <c r="B400" s="283"/>
      <c r="C400" s="283"/>
      <c r="D400" s="283"/>
      <c r="E400" s="283"/>
      <c r="F400" s="283"/>
      <c r="G400" s="219"/>
      <c r="H400" s="214" t="s">
        <v>465</v>
      </c>
      <c r="I400" s="242"/>
      <c r="J400" s="213"/>
      <c r="K400" s="172"/>
      <c r="L400" s="172"/>
      <c r="M400" s="172"/>
      <c r="N400" s="172"/>
      <c r="O400" s="172"/>
      <c r="P400" s="172"/>
      <c r="Q400" s="172"/>
      <c r="R400" s="172"/>
      <c r="S400" s="172"/>
      <c r="T400" s="173"/>
      <c r="U400" s="174"/>
      <c r="V400" s="173"/>
      <c r="W400" s="174"/>
      <c r="X400" s="173"/>
      <c r="Y400" s="174"/>
      <c r="Z400" s="173"/>
      <c r="AA400" s="174"/>
      <c r="AB400" s="175"/>
      <c r="AC400" s="174"/>
      <c r="AD400" s="174"/>
      <c r="AE400" s="174"/>
      <c r="AF400" s="175"/>
      <c r="AG400" s="174"/>
      <c r="AH400" s="175"/>
      <c r="AI400" s="174"/>
      <c r="AJ400" s="172"/>
      <c r="AK400" s="172"/>
      <c r="AL400" s="172"/>
      <c r="AM400" s="172"/>
      <c r="AN400" s="172"/>
      <c r="AO400" s="172"/>
    </row>
    <row r="401" spans="1:41">
      <c r="A401" s="193"/>
      <c r="B401" s="215"/>
      <c r="C401" s="215"/>
      <c r="D401" s="215"/>
      <c r="E401" s="215"/>
      <c r="F401" s="215"/>
      <c r="G401" s="228"/>
      <c r="H401" s="214" t="s">
        <v>466</v>
      </c>
      <c r="I401" s="242"/>
      <c r="J401" s="213"/>
      <c r="K401" s="172"/>
      <c r="L401" s="172"/>
      <c r="M401" s="172"/>
      <c r="N401" s="172"/>
      <c r="O401" s="172"/>
      <c r="P401" s="172"/>
      <c r="Q401" s="172"/>
      <c r="R401" s="172"/>
      <c r="S401" s="172"/>
      <c r="T401" s="173"/>
      <c r="U401" s="174"/>
      <c r="V401" s="173"/>
      <c r="W401" s="174"/>
      <c r="X401" s="173"/>
      <c r="Y401" s="174"/>
      <c r="Z401" s="173"/>
      <c r="AA401" s="174"/>
      <c r="AB401" s="175"/>
      <c r="AC401" s="174"/>
      <c r="AD401" s="174"/>
      <c r="AE401" s="174"/>
      <c r="AF401" s="175"/>
      <c r="AG401" s="174"/>
      <c r="AH401" s="175"/>
      <c r="AI401" s="174"/>
      <c r="AJ401" s="172"/>
      <c r="AK401" s="172"/>
      <c r="AL401" s="172"/>
      <c r="AM401" s="172"/>
      <c r="AN401" s="172"/>
      <c r="AO401" s="172"/>
    </row>
    <row r="402" spans="1:41">
      <c r="A402" s="193"/>
      <c r="B402" s="215"/>
      <c r="C402" s="215"/>
      <c r="D402" s="215"/>
      <c r="E402" s="215"/>
      <c r="F402" s="215"/>
      <c r="G402" s="228"/>
      <c r="H402" s="214" t="s">
        <v>550</v>
      </c>
      <c r="I402" s="242"/>
      <c r="J402" s="213"/>
      <c r="K402" s="172"/>
      <c r="L402" s="172"/>
      <c r="M402" s="172"/>
      <c r="N402" s="172"/>
      <c r="O402" s="172"/>
      <c r="P402" s="172"/>
      <c r="Q402" s="172"/>
      <c r="R402" s="172"/>
      <c r="S402" s="172"/>
      <c r="T402" s="173"/>
      <c r="U402" s="174"/>
      <c r="V402" s="173"/>
      <c r="W402" s="174"/>
      <c r="X402" s="173"/>
      <c r="Y402" s="174"/>
      <c r="Z402" s="173"/>
      <c r="AA402" s="174"/>
      <c r="AB402" s="175"/>
      <c r="AC402" s="174"/>
      <c r="AD402" s="174"/>
      <c r="AE402" s="174"/>
      <c r="AF402" s="175"/>
      <c r="AG402" s="174"/>
      <c r="AH402" s="175"/>
      <c r="AI402" s="174"/>
      <c r="AJ402" s="172"/>
      <c r="AK402" s="172"/>
      <c r="AL402" s="172"/>
      <c r="AM402" s="172"/>
      <c r="AN402" s="172"/>
      <c r="AO402" s="172"/>
    </row>
    <row r="403" spans="1:41">
      <c r="A403" s="193"/>
      <c r="B403" s="244"/>
      <c r="C403" s="244"/>
      <c r="D403" s="244"/>
      <c r="E403" s="244"/>
      <c r="F403" s="244"/>
      <c r="G403" s="236"/>
      <c r="H403" s="286" t="s">
        <v>467</v>
      </c>
      <c r="I403" s="242"/>
      <c r="J403" s="213"/>
      <c r="K403" s="172"/>
      <c r="L403" s="172"/>
      <c r="M403" s="172"/>
      <c r="N403" s="172"/>
      <c r="O403" s="172"/>
      <c r="P403" s="172"/>
      <c r="Q403" s="172"/>
      <c r="R403" s="172"/>
      <c r="S403" s="172"/>
      <c r="T403" s="173"/>
      <c r="U403" s="174"/>
      <c r="V403" s="173"/>
      <c r="W403" s="174"/>
      <c r="X403" s="173"/>
      <c r="Y403" s="174"/>
      <c r="Z403" s="173"/>
      <c r="AA403" s="174"/>
      <c r="AB403" s="175"/>
      <c r="AC403" s="174"/>
      <c r="AD403" s="174"/>
      <c r="AE403" s="174"/>
      <c r="AF403" s="175"/>
      <c r="AG403" s="174"/>
      <c r="AH403" s="175"/>
      <c r="AI403" s="174"/>
      <c r="AJ403" s="172"/>
      <c r="AK403" s="172"/>
      <c r="AL403" s="172"/>
      <c r="AM403" s="172"/>
      <c r="AN403" s="172"/>
      <c r="AO403" s="172"/>
    </row>
    <row r="404" spans="1:41">
      <c r="A404" s="193"/>
      <c r="B404" s="199"/>
      <c r="C404" s="199"/>
      <c r="D404" s="199"/>
      <c r="E404" s="199"/>
      <c r="F404" s="199"/>
      <c r="G404" s="1256" t="s">
        <v>468</v>
      </c>
      <c r="H404" s="1256"/>
      <c r="I404" s="242"/>
      <c r="J404" s="213"/>
      <c r="K404" s="172"/>
      <c r="L404" s="172"/>
      <c r="M404" s="172"/>
      <c r="N404" s="172"/>
      <c r="O404" s="172"/>
      <c r="P404" s="172"/>
      <c r="Q404" s="172"/>
      <c r="R404" s="172"/>
      <c r="S404" s="172"/>
      <c r="T404" s="173"/>
      <c r="U404" s="174"/>
      <c r="V404" s="173"/>
      <c r="W404" s="174"/>
      <c r="X404" s="173"/>
      <c r="Y404" s="174"/>
      <c r="Z404" s="173"/>
      <c r="AA404" s="174"/>
      <c r="AB404" s="175"/>
      <c r="AC404" s="174"/>
      <c r="AD404" s="174"/>
      <c r="AE404" s="174"/>
      <c r="AF404" s="175"/>
      <c r="AG404" s="174"/>
      <c r="AH404" s="175"/>
      <c r="AI404" s="174"/>
      <c r="AJ404" s="172"/>
      <c r="AK404" s="172"/>
      <c r="AL404" s="172"/>
      <c r="AM404" s="172"/>
      <c r="AN404" s="172"/>
      <c r="AO404" s="172"/>
    </row>
    <row r="405" spans="1:41">
      <c r="A405" s="193"/>
      <c r="B405" s="232"/>
      <c r="C405" s="232"/>
      <c r="D405" s="232"/>
      <c r="E405" s="232"/>
      <c r="F405" s="232"/>
      <c r="G405" s="1238" t="s">
        <v>400</v>
      </c>
      <c r="H405" s="1238"/>
      <c r="I405" s="1238"/>
      <c r="J405" s="213"/>
      <c r="K405" s="172"/>
      <c r="L405" s="172"/>
      <c r="M405" s="172"/>
      <c r="N405" s="172"/>
      <c r="O405" s="172"/>
      <c r="P405" s="172"/>
      <c r="Q405" s="172"/>
      <c r="R405" s="172"/>
      <c r="S405" s="172"/>
      <c r="T405" s="173"/>
      <c r="U405" s="174"/>
      <c r="V405" s="173"/>
      <c r="W405" s="174"/>
      <c r="X405" s="173"/>
      <c r="Y405" s="174"/>
      <c r="Z405" s="173"/>
      <c r="AA405" s="174"/>
      <c r="AB405" s="175"/>
      <c r="AC405" s="174"/>
      <c r="AD405" s="174"/>
      <c r="AE405" s="174"/>
      <c r="AF405" s="175"/>
      <c r="AG405" s="174"/>
      <c r="AH405" s="175"/>
      <c r="AI405" s="174"/>
      <c r="AJ405" s="172"/>
      <c r="AK405" s="172"/>
      <c r="AL405" s="172"/>
      <c r="AM405" s="172"/>
      <c r="AN405" s="172"/>
      <c r="AO405" s="172"/>
    </row>
    <row r="406" spans="1:41">
      <c r="A406" s="193"/>
      <c r="B406" s="232"/>
      <c r="C406" s="232"/>
      <c r="D406" s="232"/>
      <c r="E406" s="232"/>
      <c r="F406" s="232"/>
      <c r="G406" s="232"/>
      <c r="H406" s="1238" t="s">
        <v>551</v>
      </c>
      <c r="I406" s="1238"/>
      <c r="J406" s="213"/>
      <c r="K406" s="172"/>
      <c r="L406" s="172"/>
      <c r="M406" s="172"/>
      <c r="N406" s="172"/>
      <c r="O406" s="172"/>
      <c r="P406" s="172"/>
      <c r="Q406" s="172"/>
      <c r="R406" s="172"/>
      <c r="S406" s="172"/>
      <c r="T406" s="173"/>
      <c r="U406" s="174"/>
      <c r="V406" s="173"/>
      <c r="W406" s="174"/>
      <c r="X406" s="173"/>
      <c r="Y406" s="174"/>
      <c r="Z406" s="173"/>
      <c r="AA406" s="174"/>
      <c r="AB406" s="175"/>
      <c r="AC406" s="174"/>
      <c r="AD406" s="174"/>
      <c r="AE406" s="174"/>
      <c r="AF406" s="175"/>
      <c r="AG406" s="174"/>
      <c r="AH406" s="175"/>
      <c r="AI406" s="174"/>
      <c r="AJ406" s="172"/>
      <c r="AK406" s="172"/>
      <c r="AL406" s="172"/>
      <c r="AM406" s="172"/>
      <c r="AN406" s="172"/>
      <c r="AO406" s="172"/>
    </row>
    <row r="407" spans="1:41">
      <c r="A407" s="193"/>
      <c r="B407" s="232"/>
      <c r="C407" s="232"/>
      <c r="D407" s="232"/>
      <c r="E407" s="232"/>
      <c r="F407" s="232"/>
      <c r="G407" s="232"/>
      <c r="H407" s="1238" t="s">
        <v>401</v>
      </c>
      <c r="I407" s="1238"/>
      <c r="J407" s="213"/>
      <c r="K407" s="172"/>
      <c r="L407" s="172"/>
      <c r="M407" s="172"/>
      <c r="N407" s="172"/>
      <c r="O407" s="172"/>
      <c r="P407" s="172"/>
      <c r="Q407" s="172"/>
      <c r="R407" s="172"/>
      <c r="S407" s="172"/>
      <c r="T407" s="173"/>
      <c r="U407" s="174"/>
      <c r="V407" s="173"/>
      <c r="W407" s="174"/>
      <c r="X407" s="173"/>
      <c r="Y407" s="174"/>
      <c r="Z407" s="173"/>
      <c r="AA407" s="174"/>
      <c r="AB407" s="175"/>
      <c r="AC407" s="174"/>
      <c r="AD407" s="174"/>
      <c r="AE407" s="174"/>
      <c r="AF407" s="175"/>
      <c r="AG407" s="174"/>
      <c r="AH407" s="175"/>
      <c r="AI407" s="174"/>
      <c r="AJ407" s="172"/>
      <c r="AK407" s="172"/>
      <c r="AL407" s="172"/>
      <c r="AM407" s="172"/>
      <c r="AN407" s="172"/>
      <c r="AO407" s="172"/>
    </row>
    <row r="408" spans="1:41">
      <c r="A408" s="193"/>
      <c r="B408" s="232"/>
      <c r="C408" s="232"/>
      <c r="D408" s="232"/>
      <c r="E408" s="232"/>
      <c r="F408" s="232"/>
      <c r="G408" s="232"/>
      <c r="H408" s="1238" t="s">
        <v>402</v>
      </c>
      <c r="I408" s="1238"/>
      <c r="J408" s="213"/>
      <c r="K408" s="172"/>
      <c r="L408" s="172"/>
      <c r="M408" s="172"/>
      <c r="N408" s="172"/>
      <c r="O408" s="172"/>
      <c r="P408" s="172"/>
      <c r="Q408" s="172"/>
      <c r="R408" s="172"/>
      <c r="S408" s="172"/>
      <c r="T408" s="173"/>
      <c r="U408" s="174"/>
      <c r="V408" s="173"/>
      <c r="W408" s="174"/>
      <c r="X408" s="173"/>
      <c r="Y408" s="174"/>
      <c r="Z408" s="173"/>
      <c r="AA408" s="174"/>
      <c r="AB408" s="175"/>
      <c r="AC408" s="174"/>
      <c r="AD408" s="174"/>
      <c r="AE408" s="174"/>
      <c r="AF408" s="175"/>
      <c r="AG408" s="174"/>
      <c r="AH408" s="175"/>
      <c r="AI408" s="174"/>
      <c r="AJ408" s="172"/>
      <c r="AK408" s="172"/>
      <c r="AL408" s="172"/>
      <c r="AM408" s="172"/>
      <c r="AN408" s="172"/>
      <c r="AO408" s="172"/>
    </row>
    <row r="409" spans="1:41" ht="44.25" customHeight="1">
      <c r="A409" s="193"/>
      <c r="B409" s="232"/>
      <c r="C409" s="232"/>
      <c r="D409" s="232"/>
      <c r="E409" s="232"/>
      <c r="F409" s="232"/>
      <c r="G409" s="232"/>
      <c r="H409" s="214" t="s">
        <v>403</v>
      </c>
      <c r="I409" s="280"/>
      <c r="J409" s="213"/>
      <c r="K409" s="172"/>
      <c r="L409" s="172"/>
      <c r="M409" s="172"/>
      <c r="N409" s="172"/>
      <c r="O409" s="172"/>
      <c r="P409" s="172"/>
      <c r="Q409" s="172"/>
      <c r="R409" s="172"/>
      <c r="S409" s="172"/>
      <c r="T409" s="173"/>
      <c r="U409" s="174"/>
      <c r="V409" s="173"/>
      <c r="W409" s="174"/>
      <c r="X409" s="173"/>
      <c r="Y409" s="174"/>
      <c r="Z409" s="173"/>
      <c r="AA409" s="174"/>
      <c r="AB409" s="175"/>
      <c r="AC409" s="174"/>
      <c r="AD409" s="174"/>
      <c r="AE409" s="174"/>
      <c r="AF409" s="175"/>
      <c r="AG409" s="174"/>
      <c r="AH409" s="175"/>
      <c r="AI409" s="174"/>
      <c r="AJ409" s="172"/>
      <c r="AK409" s="172"/>
      <c r="AL409" s="172"/>
      <c r="AM409" s="172"/>
      <c r="AN409" s="172"/>
      <c r="AO409" s="172"/>
    </row>
    <row r="410" spans="1:41" ht="44.25" customHeight="1">
      <c r="A410" s="193"/>
      <c r="B410" s="232"/>
      <c r="C410" s="232"/>
      <c r="D410" s="232"/>
      <c r="E410" s="232"/>
      <c r="F410" s="232"/>
      <c r="G410" s="232"/>
      <c r="H410" s="214" t="s">
        <v>404</v>
      </c>
      <c r="I410" s="280"/>
      <c r="J410" s="213"/>
      <c r="K410" s="172"/>
      <c r="L410" s="172"/>
      <c r="M410" s="172"/>
      <c r="N410" s="172"/>
      <c r="O410" s="172"/>
      <c r="P410" s="172"/>
      <c r="Q410" s="172"/>
      <c r="R410" s="172"/>
      <c r="S410" s="172"/>
      <c r="T410" s="173"/>
      <c r="U410" s="174"/>
      <c r="V410" s="173"/>
      <c r="W410" s="174"/>
      <c r="X410" s="173"/>
      <c r="Y410" s="174"/>
      <c r="Z410" s="173"/>
      <c r="AA410" s="174"/>
      <c r="AB410" s="175"/>
      <c r="AC410" s="174"/>
      <c r="AD410" s="174"/>
      <c r="AE410" s="174"/>
      <c r="AF410" s="175"/>
      <c r="AG410" s="174"/>
      <c r="AH410" s="175"/>
      <c r="AI410" s="174"/>
      <c r="AJ410" s="172"/>
      <c r="AK410" s="172"/>
      <c r="AL410" s="172"/>
      <c r="AM410" s="172"/>
      <c r="AN410" s="172"/>
      <c r="AO410" s="172"/>
    </row>
    <row r="411" spans="1:41">
      <c r="A411" s="193"/>
      <c r="B411" s="232"/>
      <c r="C411" s="232"/>
      <c r="D411" s="232"/>
      <c r="E411" s="232"/>
      <c r="F411" s="232"/>
      <c r="G411" s="232"/>
      <c r="H411" s="1238" t="s">
        <v>405</v>
      </c>
      <c r="I411" s="1238"/>
      <c r="J411" s="213"/>
      <c r="K411" s="172"/>
      <c r="L411" s="172"/>
      <c r="M411" s="172"/>
      <c r="N411" s="172"/>
      <c r="O411" s="172"/>
      <c r="P411" s="172"/>
      <c r="Q411" s="172"/>
      <c r="R411" s="172"/>
      <c r="S411" s="172"/>
      <c r="T411" s="173"/>
      <c r="U411" s="174"/>
      <c r="V411" s="173"/>
      <c r="W411" s="174"/>
      <c r="X411" s="173"/>
      <c r="Y411" s="174"/>
      <c r="Z411" s="173"/>
      <c r="AA411" s="174"/>
      <c r="AB411" s="175"/>
      <c r="AC411" s="174"/>
      <c r="AD411" s="174"/>
      <c r="AE411" s="174"/>
      <c r="AF411" s="175"/>
      <c r="AG411" s="174"/>
      <c r="AH411" s="175"/>
      <c r="AI411" s="174"/>
      <c r="AJ411" s="172"/>
      <c r="AK411" s="172"/>
      <c r="AL411" s="172"/>
      <c r="AM411" s="172"/>
      <c r="AN411" s="172"/>
      <c r="AO411" s="172"/>
    </row>
    <row r="412" spans="1:41" ht="46.5" customHeight="1">
      <c r="A412" s="193"/>
      <c r="B412" s="232"/>
      <c r="C412" s="232"/>
      <c r="D412" s="232"/>
      <c r="E412" s="232"/>
      <c r="F412" s="232"/>
      <c r="G412" s="232"/>
      <c r="H412" s="214" t="s">
        <v>406</v>
      </c>
      <c r="I412" s="280"/>
      <c r="J412" s="213"/>
      <c r="K412" s="172"/>
      <c r="L412" s="172"/>
      <c r="M412" s="172"/>
      <c r="N412" s="172"/>
      <c r="O412" s="172"/>
      <c r="P412" s="172"/>
      <c r="Q412" s="172"/>
      <c r="R412" s="172"/>
      <c r="S412" s="172"/>
      <c r="T412" s="173"/>
      <c r="U412" s="174"/>
      <c r="V412" s="173"/>
      <c r="W412" s="174"/>
      <c r="X412" s="173"/>
      <c r="Y412" s="174"/>
      <c r="Z412" s="173"/>
      <c r="AA412" s="174"/>
      <c r="AB412" s="175"/>
      <c r="AC412" s="174"/>
      <c r="AD412" s="174"/>
      <c r="AE412" s="174"/>
      <c r="AF412" s="175"/>
      <c r="AG412" s="174"/>
      <c r="AH412" s="175"/>
      <c r="AI412" s="174"/>
      <c r="AJ412" s="172"/>
      <c r="AK412" s="172"/>
      <c r="AL412" s="172"/>
      <c r="AM412" s="172"/>
      <c r="AN412" s="172"/>
      <c r="AO412" s="172"/>
    </row>
    <row r="413" spans="1:41" ht="42">
      <c r="A413" s="193"/>
      <c r="B413" s="232"/>
      <c r="C413" s="232"/>
      <c r="D413" s="232"/>
      <c r="E413" s="232"/>
      <c r="F413" s="232"/>
      <c r="G413" s="232"/>
      <c r="H413" s="214" t="s">
        <v>407</v>
      </c>
      <c r="I413" s="280"/>
      <c r="J413" s="213"/>
      <c r="K413" s="172"/>
      <c r="L413" s="172"/>
      <c r="M413" s="172"/>
      <c r="N413" s="172"/>
      <c r="O413" s="172"/>
      <c r="P413" s="172"/>
      <c r="Q413" s="172"/>
      <c r="R413" s="172"/>
      <c r="S413" s="172"/>
      <c r="T413" s="173"/>
      <c r="U413" s="174"/>
      <c r="V413" s="173"/>
      <c r="W413" s="174"/>
      <c r="X413" s="173"/>
      <c r="Y413" s="174"/>
      <c r="Z413" s="173"/>
      <c r="AA413" s="174"/>
      <c r="AB413" s="175"/>
      <c r="AC413" s="174"/>
      <c r="AD413" s="174"/>
      <c r="AE413" s="174"/>
      <c r="AF413" s="175"/>
      <c r="AG413" s="174"/>
      <c r="AH413" s="175"/>
      <c r="AI413" s="174"/>
      <c r="AJ413" s="172"/>
      <c r="AK413" s="172"/>
      <c r="AL413" s="172"/>
      <c r="AM413" s="172"/>
      <c r="AN413" s="172"/>
      <c r="AO413" s="172"/>
    </row>
    <row r="414" spans="1:41">
      <c r="A414" s="193"/>
      <c r="B414" s="232"/>
      <c r="C414" s="232"/>
      <c r="D414" s="232"/>
      <c r="E414" s="232"/>
      <c r="F414" s="232"/>
      <c r="G414" s="232"/>
      <c r="H414" s="280" t="s">
        <v>408</v>
      </c>
      <c r="I414" s="280"/>
      <c r="J414" s="213"/>
      <c r="K414" s="172"/>
      <c r="L414" s="172"/>
      <c r="M414" s="172"/>
      <c r="N414" s="172"/>
      <c r="O414" s="172"/>
      <c r="P414" s="172"/>
      <c r="Q414" s="172"/>
      <c r="R414" s="172"/>
      <c r="S414" s="172"/>
      <c r="T414" s="173"/>
      <c r="U414" s="174"/>
      <c r="V414" s="173"/>
      <c r="W414" s="174"/>
      <c r="X414" s="173"/>
      <c r="Y414" s="174"/>
      <c r="Z414" s="173"/>
      <c r="AA414" s="174"/>
      <c r="AB414" s="175"/>
      <c r="AC414" s="174"/>
      <c r="AD414" s="174"/>
      <c r="AE414" s="174"/>
      <c r="AF414" s="175"/>
      <c r="AG414" s="174"/>
      <c r="AH414" s="175"/>
      <c r="AI414" s="174"/>
      <c r="AJ414" s="172"/>
      <c r="AK414" s="172"/>
      <c r="AL414" s="172"/>
      <c r="AM414" s="172"/>
      <c r="AN414" s="172"/>
      <c r="AO414" s="172"/>
    </row>
    <row r="415" spans="1:41" ht="42">
      <c r="A415" s="193"/>
      <c r="B415" s="232"/>
      <c r="C415" s="232"/>
      <c r="D415" s="232"/>
      <c r="E415" s="232"/>
      <c r="F415" s="232"/>
      <c r="G415" s="232"/>
      <c r="H415" s="215" t="s">
        <v>409</v>
      </c>
      <c r="I415" s="280"/>
      <c r="J415" s="213"/>
      <c r="K415" s="172"/>
      <c r="L415" s="172"/>
      <c r="M415" s="172"/>
      <c r="N415" s="172"/>
      <c r="O415" s="172"/>
      <c r="P415" s="172"/>
      <c r="Q415" s="172"/>
      <c r="R415" s="172"/>
      <c r="S415" s="172"/>
      <c r="T415" s="173"/>
      <c r="U415" s="174"/>
      <c r="V415" s="173"/>
      <c r="W415" s="174"/>
      <c r="X415" s="173"/>
      <c r="Y415" s="174"/>
      <c r="Z415" s="173"/>
      <c r="AA415" s="174"/>
      <c r="AB415" s="175"/>
      <c r="AC415" s="174"/>
      <c r="AD415" s="174"/>
      <c r="AE415" s="174"/>
      <c r="AF415" s="175"/>
      <c r="AG415" s="174"/>
      <c r="AH415" s="175"/>
      <c r="AI415" s="174"/>
      <c r="AJ415" s="172"/>
      <c r="AK415" s="172"/>
      <c r="AL415" s="172"/>
      <c r="AM415" s="172"/>
      <c r="AN415" s="172"/>
      <c r="AO415" s="172"/>
    </row>
    <row r="416" spans="1:41" ht="42">
      <c r="A416" s="193"/>
      <c r="B416" s="232"/>
      <c r="C416" s="232"/>
      <c r="D416" s="232"/>
      <c r="E416" s="232"/>
      <c r="F416" s="232"/>
      <c r="G416" s="232"/>
      <c r="H416" s="215" t="s">
        <v>410</v>
      </c>
      <c r="I416" s="280"/>
      <c r="J416" s="213"/>
      <c r="K416" s="172"/>
      <c r="L416" s="172"/>
      <c r="M416" s="172"/>
      <c r="N416" s="172"/>
      <c r="O416" s="172"/>
      <c r="P416" s="172"/>
      <c r="Q416" s="172"/>
      <c r="R416" s="172"/>
      <c r="S416" s="172"/>
      <c r="T416" s="173"/>
      <c r="U416" s="174"/>
      <c r="V416" s="173"/>
      <c r="W416" s="174"/>
      <c r="X416" s="173"/>
      <c r="Y416" s="174"/>
      <c r="Z416" s="173"/>
      <c r="AA416" s="174"/>
      <c r="AB416" s="175"/>
      <c r="AC416" s="174"/>
      <c r="AD416" s="174"/>
      <c r="AE416" s="174"/>
      <c r="AF416" s="175"/>
      <c r="AG416" s="174"/>
      <c r="AH416" s="175"/>
      <c r="AI416" s="174"/>
      <c r="AJ416" s="172"/>
      <c r="AK416" s="172"/>
      <c r="AL416" s="172"/>
      <c r="AM416" s="172"/>
      <c r="AN416" s="172"/>
      <c r="AO416" s="172"/>
    </row>
    <row r="417" spans="1:41">
      <c r="A417" s="193"/>
      <c r="B417" s="232"/>
      <c r="C417" s="232"/>
      <c r="D417" s="232"/>
      <c r="E417" s="232"/>
      <c r="F417" s="232"/>
      <c r="G417" s="232"/>
      <c r="H417" s="1250" t="s">
        <v>411</v>
      </c>
      <c r="I417" s="1250"/>
      <c r="J417" s="213"/>
      <c r="K417" s="172"/>
      <c r="L417" s="172"/>
      <c r="M417" s="172"/>
      <c r="N417" s="172"/>
      <c r="O417" s="172"/>
      <c r="P417" s="172"/>
      <c r="Q417" s="172"/>
      <c r="R417" s="172"/>
      <c r="S417" s="172"/>
      <c r="T417" s="173"/>
      <c r="U417" s="174"/>
      <c r="V417" s="173"/>
      <c r="W417" s="174"/>
      <c r="X417" s="173"/>
      <c r="Y417" s="174"/>
      <c r="Z417" s="173"/>
      <c r="AA417" s="174"/>
      <c r="AB417" s="175"/>
      <c r="AC417" s="174"/>
      <c r="AD417" s="174"/>
      <c r="AE417" s="174"/>
      <c r="AF417" s="175"/>
      <c r="AG417" s="174"/>
      <c r="AH417" s="175"/>
      <c r="AI417" s="174"/>
      <c r="AJ417" s="172"/>
      <c r="AK417" s="172"/>
      <c r="AL417" s="172"/>
      <c r="AM417" s="172"/>
      <c r="AN417" s="172"/>
      <c r="AO417" s="172"/>
    </row>
    <row r="418" spans="1:41">
      <c r="A418" s="193"/>
      <c r="B418" s="232"/>
      <c r="C418" s="232"/>
      <c r="D418" s="232"/>
      <c r="E418" s="232"/>
      <c r="F418" s="232"/>
      <c r="G418" s="232"/>
      <c r="H418" s="285" t="s">
        <v>142</v>
      </c>
      <c r="I418" s="278"/>
      <c r="J418" s="213"/>
      <c r="K418" s="172"/>
      <c r="L418" s="172"/>
      <c r="M418" s="172"/>
      <c r="N418" s="172"/>
      <c r="O418" s="172"/>
      <c r="P418" s="172"/>
      <c r="Q418" s="172"/>
      <c r="R418" s="172"/>
      <c r="S418" s="172"/>
      <c r="T418" s="173"/>
      <c r="U418" s="174"/>
      <c r="V418" s="173"/>
      <c r="W418" s="174"/>
      <c r="X418" s="173"/>
      <c r="Y418" s="174"/>
      <c r="Z418" s="173"/>
      <c r="AA418" s="174"/>
      <c r="AB418" s="175"/>
      <c r="AC418" s="174"/>
      <c r="AD418" s="174"/>
      <c r="AE418" s="174"/>
      <c r="AF418" s="175"/>
      <c r="AG418" s="174"/>
      <c r="AH418" s="175"/>
      <c r="AI418" s="174"/>
      <c r="AJ418" s="172"/>
      <c r="AK418" s="172"/>
      <c r="AL418" s="172"/>
      <c r="AM418" s="172"/>
      <c r="AN418" s="172"/>
      <c r="AO418" s="172"/>
    </row>
    <row r="419" spans="1:41">
      <c r="A419" s="193"/>
      <c r="B419" s="232"/>
      <c r="C419" s="232"/>
      <c r="D419" s="232"/>
      <c r="E419" s="232"/>
      <c r="F419" s="232"/>
      <c r="G419" s="232"/>
      <c r="H419" s="285" t="s">
        <v>141</v>
      </c>
      <c r="I419" s="278"/>
      <c r="J419" s="213"/>
      <c r="K419" s="172"/>
      <c r="L419" s="172"/>
      <c r="M419" s="172"/>
      <c r="N419" s="172"/>
      <c r="O419" s="172"/>
      <c r="P419" s="172"/>
      <c r="Q419" s="172"/>
      <c r="R419" s="172"/>
      <c r="S419" s="172"/>
      <c r="T419" s="173"/>
      <c r="U419" s="174"/>
      <c r="V419" s="173"/>
      <c r="W419" s="174"/>
      <c r="X419" s="173"/>
      <c r="Y419" s="174"/>
      <c r="Z419" s="173"/>
      <c r="AA419" s="174"/>
      <c r="AB419" s="175"/>
      <c r="AC419" s="174"/>
      <c r="AD419" s="174"/>
      <c r="AE419" s="174"/>
      <c r="AF419" s="175"/>
      <c r="AG419" s="174"/>
      <c r="AH419" s="175"/>
      <c r="AI419" s="174"/>
      <c r="AJ419" s="172"/>
      <c r="AK419" s="172"/>
      <c r="AL419" s="172"/>
      <c r="AM419" s="172"/>
      <c r="AN419" s="172"/>
      <c r="AO419" s="172"/>
    </row>
    <row r="420" spans="1:41" ht="53.25" customHeight="1">
      <c r="A420" s="193"/>
      <c r="B420" s="232"/>
      <c r="C420" s="232"/>
      <c r="D420" s="232"/>
      <c r="E420" s="232"/>
      <c r="F420" s="232"/>
      <c r="G420" s="232"/>
      <c r="H420" s="285" t="s">
        <v>412</v>
      </c>
      <c r="I420" s="278"/>
      <c r="J420" s="213"/>
      <c r="K420" s="172"/>
      <c r="L420" s="172"/>
      <c r="M420" s="172"/>
      <c r="N420" s="172"/>
      <c r="O420" s="172"/>
      <c r="P420" s="172"/>
      <c r="Q420" s="172"/>
      <c r="R420" s="172"/>
      <c r="S420" s="172"/>
      <c r="T420" s="173"/>
      <c r="U420" s="174"/>
      <c r="V420" s="173"/>
      <c r="W420" s="174"/>
      <c r="X420" s="173"/>
      <c r="Y420" s="174"/>
      <c r="Z420" s="173"/>
      <c r="AA420" s="174"/>
      <c r="AB420" s="175"/>
      <c r="AC420" s="174"/>
      <c r="AD420" s="174"/>
      <c r="AE420" s="174"/>
      <c r="AF420" s="175"/>
      <c r="AG420" s="174"/>
      <c r="AH420" s="175"/>
      <c r="AI420" s="174"/>
      <c r="AJ420" s="172"/>
      <c r="AK420" s="172"/>
      <c r="AL420" s="172"/>
      <c r="AM420" s="172"/>
      <c r="AN420" s="172"/>
      <c r="AO420" s="172"/>
    </row>
    <row r="421" spans="1:41">
      <c r="A421" s="193"/>
      <c r="B421" s="232"/>
      <c r="C421" s="232"/>
      <c r="D421" s="232"/>
      <c r="E421" s="232"/>
      <c r="F421" s="232"/>
      <c r="G421" s="232"/>
      <c r="H421" s="285" t="s">
        <v>413</v>
      </c>
      <c r="I421" s="278"/>
      <c r="J421" s="213"/>
      <c r="K421" s="172"/>
      <c r="L421" s="172"/>
      <c r="M421" s="172"/>
      <c r="N421" s="172"/>
      <c r="O421" s="172"/>
      <c r="P421" s="172"/>
      <c r="Q421" s="172"/>
      <c r="R421" s="172"/>
      <c r="S421" s="172"/>
      <c r="T421" s="173"/>
      <c r="U421" s="174"/>
      <c r="V421" s="173"/>
      <c r="W421" s="174"/>
      <c r="X421" s="173"/>
      <c r="Y421" s="174"/>
      <c r="Z421" s="173"/>
      <c r="AA421" s="174"/>
      <c r="AB421" s="175"/>
      <c r="AC421" s="174"/>
      <c r="AD421" s="174"/>
      <c r="AE421" s="174"/>
      <c r="AF421" s="175"/>
      <c r="AG421" s="174"/>
      <c r="AH421" s="175"/>
      <c r="AI421" s="174"/>
      <c r="AJ421" s="172"/>
      <c r="AK421" s="172"/>
      <c r="AL421" s="172"/>
      <c r="AM421" s="172"/>
      <c r="AN421" s="172"/>
      <c r="AO421" s="172"/>
    </row>
    <row r="422" spans="1:41">
      <c r="A422" s="193"/>
      <c r="B422" s="232"/>
      <c r="C422" s="232"/>
      <c r="D422" s="232"/>
      <c r="E422" s="232"/>
      <c r="F422" s="232"/>
      <c r="G422" s="232"/>
      <c r="H422" s="285" t="s">
        <v>414</v>
      </c>
      <c r="I422" s="278"/>
      <c r="J422" s="213"/>
      <c r="K422" s="172"/>
      <c r="L422" s="172"/>
      <c r="M422" s="172"/>
      <c r="N422" s="172"/>
      <c r="O422" s="172"/>
      <c r="P422" s="172"/>
      <c r="Q422" s="172"/>
      <c r="R422" s="172"/>
      <c r="S422" s="172"/>
      <c r="T422" s="173"/>
      <c r="U422" s="174"/>
      <c r="V422" s="173"/>
      <c r="W422" s="174"/>
      <c r="X422" s="173"/>
      <c r="Y422" s="174"/>
      <c r="Z422" s="173"/>
      <c r="AA422" s="174"/>
      <c r="AB422" s="175"/>
      <c r="AC422" s="174"/>
      <c r="AD422" s="174"/>
      <c r="AE422" s="174"/>
      <c r="AF422" s="175"/>
      <c r="AG422" s="174"/>
      <c r="AH422" s="175"/>
      <c r="AI422" s="174"/>
      <c r="AJ422" s="172"/>
      <c r="AK422" s="172"/>
      <c r="AL422" s="172"/>
      <c r="AM422" s="172"/>
      <c r="AN422" s="172"/>
      <c r="AO422" s="172"/>
    </row>
    <row r="423" spans="1:41">
      <c r="A423" s="193"/>
      <c r="B423" s="232"/>
      <c r="C423" s="232"/>
      <c r="D423" s="232"/>
      <c r="E423" s="232"/>
      <c r="F423" s="232"/>
      <c r="G423" s="232"/>
      <c r="H423" s="285" t="s">
        <v>140</v>
      </c>
      <c r="I423" s="278"/>
      <c r="J423" s="213"/>
      <c r="K423" s="172"/>
      <c r="L423" s="172"/>
      <c r="M423" s="172"/>
      <c r="N423" s="172"/>
      <c r="O423" s="172"/>
      <c r="P423" s="172"/>
      <c r="Q423" s="172"/>
      <c r="R423" s="172"/>
      <c r="S423" s="172"/>
      <c r="T423" s="173"/>
      <c r="U423" s="174"/>
      <c r="V423" s="173"/>
      <c r="W423" s="174"/>
      <c r="X423" s="173"/>
      <c r="Y423" s="174"/>
      <c r="Z423" s="173"/>
      <c r="AA423" s="174"/>
      <c r="AB423" s="175"/>
      <c r="AC423" s="174"/>
      <c r="AD423" s="174"/>
      <c r="AE423" s="174"/>
      <c r="AF423" s="175"/>
      <c r="AG423" s="174"/>
      <c r="AH423" s="175"/>
      <c r="AI423" s="174"/>
      <c r="AJ423" s="172"/>
      <c r="AK423" s="172"/>
      <c r="AL423" s="172"/>
      <c r="AM423" s="172"/>
      <c r="AN423" s="172"/>
      <c r="AO423" s="172"/>
    </row>
    <row r="424" spans="1:41">
      <c r="A424" s="193"/>
      <c r="B424" s="232"/>
      <c r="C424" s="232"/>
      <c r="D424" s="232"/>
      <c r="E424" s="232"/>
      <c r="F424" s="232"/>
      <c r="G424" s="232"/>
      <c r="H424" s="285" t="s">
        <v>415</v>
      </c>
      <c r="I424" s="278"/>
      <c r="J424" s="213"/>
      <c r="K424" s="172"/>
      <c r="L424" s="172"/>
      <c r="M424" s="172"/>
      <c r="N424" s="172"/>
      <c r="O424" s="172"/>
      <c r="P424" s="172"/>
      <c r="Q424" s="172"/>
      <c r="R424" s="172"/>
      <c r="S424" s="172"/>
      <c r="T424" s="173"/>
      <c r="U424" s="174"/>
      <c r="V424" s="173"/>
      <c r="W424" s="174"/>
      <c r="X424" s="173"/>
      <c r="Y424" s="174"/>
      <c r="Z424" s="173"/>
      <c r="AA424" s="174"/>
      <c r="AB424" s="175"/>
      <c r="AC424" s="174"/>
      <c r="AD424" s="174"/>
      <c r="AE424" s="174"/>
      <c r="AF424" s="175"/>
      <c r="AG424" s="174"/>
      <c r="AH424" s="175"/>
      <c r="AI424" s="174"/>
      <c r="AJ424" s="172"/>
      <c r="AK424" s="172"/>
      <c r="AL424" s="172"/>
      <c r="AM424" s="172"/>
      <c r="AN424" s="172"/>
      <c r="AO424" s="172"/>
    </row>
    <row r="425" spans="1:41">
      <c r="A425" s="193"/>
      <c r="B425" s="232"/>
      <c r="C425" s="232"/>
      <c r="D425" s="232"/>
      <c r="E425" s="232"/>
      <c r="F425" s="232"/>
      <c r="G425" s="232"/>
      <c r="H425" s="285" t="s">
        <v>416</v>
      </c>
      <c r="I425" s="278"/>
      <c r="J425" s="213"/>
      <c r="K425" s="172"/>
      <c r="L425" s="172"/>
      <c r="M425" s="172"/>
      <c r="N425" s="172"/>
      <c r="O425" s="172"/>
      <c r="P425" s="172"/>
      <c r="Q425" s="172"/>
      <c r="R425" s="172"/>
      <c r="S425" s="172"/>
      <c r="T425" s="173"/>
      <c r="U425" s="174"/>
      <c r="V425" s="173"/>
      <c r="W425" s="174"/>
      <c r="X425" s="173"/>
      <c r="Y425" s="174"/>
      <c r="Z425" s="173"/>
      <c r="AA425" s="174"/>
      <c r="AB425" s="175"/>
      <c r="AC425" s="174"/>
      <c r="AD425" s="174"/>
      <c r="AE425" s="174"/>
      <c r="AF425" s="175"/>
      <c r="AG425" s="174"/>
      <c r="AH425" s="175"/>
      <c r="AI425" s="174"/>
      <c r="AJ425" s="172"/>
      <c r="AK425" s="172"/>
      <c r="AL425" s="172"/>
      <c r="AM425" s="172"/>
      <c r="AN425" s="172"/>
      <c r="AO425" s="172"/>
    </row>
    <row r="426" spans="1:41">
      <c r="A426" s="193"/>
      <c r="B426" s="235"/>
      <c r="C426" s="235"/>
      <c r="D426" s="235"/>
      <c r="E426" s="235"/>
      <c r="F426" s="235"/>
      <c r="G426" s="235"/>
      <c r="H426" s="1250" t="s">
        <v>139</v>
      </c>
      <c r="I426" s="1250"/>
      <c r="J426" s="213"/>
      <c r="K426" s="172"/>
      <c r="L426" s="172"/>
      <c r="M426" s="172"/>
      <c r="N426" s="172"/>
      <c r="O426" s="172"/>
      <c r="P426" s="172"/>
      <c r="Q426" s="172"/>
      <c r="R426" s="172"/>
      <c r="S426" s="172"/>
      <c r="T426" s="173"/>
      <c r="U426" s="174"/>
      <c r="V426" s="173"/>
      <c r="W426" s="174"/>
      <c r="X426" s="173"/>
      <c r="Y426" s="174"/>
      <c r="Z426" s="173"/>
      <c r="AA426" s="174"/>
      <c r="AB426" s="175"/>
      <c r="AC426" s="174"/>
      <c r="AD426" s="174"/>
      <c r="AE426" s="174"/>
      <c r="AF426" s="175"/>
      <c r="AG426" s="174"/>
      <c r="AH426" s="175"/>
      <c r="AI426" s="174"/>
      <c r="AJ426" s="172"/>
      <c r="AK426" s="172"/>
      <c r="AL426" s="172"/>
      <c r="AM426" s="172"/>
      <c r="AN426" s="172"/>
      <c r="AO426" s="172"/>
    </row>
    <row r="427" spans="1:41">
      <c r="A427" s="193"/>
      <c r="B427" s="235"/>
      <c r="C427" s="235"/>
      <c r="D427" s="235"/>
      <c r="E427" s="235"/>
      <c r="F427" s="235"/>
      <c r="G427" s="235"/>
      <c r="H427" s="234" t="s">
        <v>138</v>
      </c>
      <c r="I427" s="278"/>
      <c r="J427" s="213"/>
      <c r="K427" s="172"/>
      <c r="L427" s="172"/>
      <c r="M427" s="172"/>
      <c r="N427" s="172"/>
      <c r="O427" s="172"/>
      <c r="P427" s="172"/>
      <c r="Q427" s="172"/>
      <c r="R427" s="172"/>
      <c r="S427" s="172"/>
      <c r="T427" s="173"/>
      <c r="U427" s="174"/>
      <c r="V427" s="173"/>
      <c r="W427" s="174"/>
      <c r="X427" s="173"/>
      <c r="Y427" s="174"/>
      <c r="Z427" s="173"/>
      <c r="AA427" s="174"/>
      <c r="AB427" s="175"/>
      <c r="AC427" s="174"/>
      <c r="AD427" s="174"/>
      <c r="AE427" s="174"/>
      <c r="AF427" s="175"/>
      <c r="AG427" s="174"/>
      <c r="AH427" s="175"/>
      <c r="AI427" s="174"/>
      <c r="AJ427" s="172"/>
      <c r="AK427" s="172"/>
      <c r="AL427" s="172"/>
      <c r="AM427" s="172"/>
      <c r="AN427" s="172"/>
      <c r="AO427" s="172"/>
    </row>
    <row r="428" spans="1:41">
      <c r="A428" s="193"/>
      <c r="B428" s="235"/>
      <c r="C428" s="235"/>
      <c r="D428" s="235"/>
      <c r="E428" s="235"/>
      <c r="F428" s="235"/>
      <c r="G428" s="235"/>
      <c r="H428" s="234" t="s">
        <v>137</v>
      </c>
      <c r="I428" s="278"/>
      <c r="J428" s="213"/>
      <c r="K428" s="172"/>
      <c r="L428" s="172"/>
      <c r="M428" s="172"/>
      <c r="N428" s="172"/>
      <c r="O428" s="172"/>
      <c r="P428" s="172"/>
      <c r="Q428" s="172"/>
      <c r="R428" s="172"/>
      <c r="S428" s="172"/>
      <c r="T428" s="173"/>
      <c r="U428" s="174"/>
      <c r="V428" s="173"/>
      <c r="W428" s="174"/>
      <c r="X428" s="173"/>
      <c r="Y428" s="174"/>
      <c r="Z428" s="173"/>
      <c r="AA428" s="174"/>
      <c r="AB428" s="175"/>
      <c r="AC428" s="174"/>
      <c r="AD428" s="174"/>
      <c r="AE428" s="174"/>
      <c r="AF428" s="175"/>
      <c r="AG428" s="174"/>
      <c r="AH428" s="175"/>
      <c r="AI428" s="174"/>
      <c r="AJ428" s="172"/>
      <c r="AK428" s="172"/>
      <c r="AL428" s="172"/>
      <c r="AM428" s="172"/>
      <c r="AN428" s="172"/>
      <c r="AO428" s="172"/>
    </row>
    <row r="429" spans="1:41">
      <c r="A429" s="193"/>
      <c r="B429" s="283"/>
      <c r="C429" s="283"/>
      <c r="D429" s="283"/>
      <c r="E429" s="283"/>
      <c r="F429" s="283"/>
      <c r="G429" s="1246" t="s">
        <v>469</v>
      </c>
      <c r="H429" s="1246"/>
      <c r="I429" s="242"/>
      <c r="J429" s="213"/>
      <c r="K429" s="172"/>
      <c r="L429" s="172"/>
      <c r="M429" s="172"/>
      <c r="N429" s="172"/>
      <c r="O429" s="172"/>
      <c r="P429" s="172"/>
      <c r="Q429" s="172"/>
      <c r="R429" s="172"/>
      <c r="S429" s="172"/>
      <c r="T429" s="173"/>
      <c r="U429" s="174"/>
      <c r="V429" s="173"/>
      <c r="W429" s="174"/>
      <c r="X429" s="173"/>
      <c r="Y429" s="174"/>
      <c r="Z429" s="173"/>
      <c r="AA429" s="174"/>
      <c r="AB429" s="175"/>
      <c r="AC429" s="174"/>
      <c r="AD429" s="174"/>
      <c r="AE429" s="174"/>
      <c r="AF429" s="175"/>
      <c r="AG429" s="174"/>
      <c r="AH429" s="175"/>
      <c r="AI429" s="174"/>
      <c r="AJ429" s="172"/>
      <c r="AK429" s="172"/>
      <c r="AL429" s="172"/>
      <c r="AM429" s="172"/>
      <c r="AN429" s="172"/>
      <c r="AO429" s="172"/>
    </row>
    <row r="430" spans="1:41">
      <c r="A430" s="193"/>
      <c r="B430" s="283"/>
      <c r="C430" s="283"/>
      <c r="D430" s="283"/>
      <c r="E430" s="283"/>
      <c r="F430" s="283"/>
      <c r="G430" s="1246" t="s">
        <v>470</v>
      </c>
      <c r="H430" s="1246"/>
      <c r="I430" s="242"/>
      <c r="J430" s="213"/>
      <c r="K430" s="172"/>
      <c r="L430" s="172"/>
      <c r="M430" s="172"/>
      <c r="N430" s="172"/>
      <c r="O430" s="172"/>
      <c r="P430" s="172"/>
      <c r="Q430" s="172"/>
      <c r="R430" s="172"/>
      <c r="S430" s="172"/>
      <c r="T430" s="173"/>
      <c r="U430" s="174"/>
      <c r="V430" s="173"/>
      <c r="W430" s="174"/>
      <c r="X430" s="173"/>
      <c r="Y430" s="174"/>
      <c r="Z430" s="173"/>
      <c r="AA430" s="174"/>
      <c r="AB430" s="175"/>
      <c r="AC430" s="174"/>
      <c r="AD430" s="174"/>
      <c r="AE430" s="174"/>
      <c r="AF430" s="175"/>
      <c r="AG430" s="174"/>
      <c r="AH430" s="175"/>
      <c r="AI430" s="174"/>
      <c r="AJ430" s="172"/>
      <c r="AK430" s="172"/>
      <c r="AL430" s="172"/>
      <c r="AM430" s="172"/>
      <c r="AN430" s="172"/>
      <c r="AO430" s="172"/>
    </row>
    <row r="431" spans="1:41">
      <c r="A431" s="193"/>
      <c r="B431" s="283"/>
      <c r="C431" s="283"/>
      <c r="D431" s="283"/>
      <c r="E431" s="283"/>
      <c r="F431" s="283"/>
      <c r="G431" s="219"/>
      <c r="H431" s="214" t="s">
        <v>471</v>
      </c>
      <c r="I431" s="242"/>
      <c r="J431" s="213"/>
      <c r="K431" s="172"/>
      <c r="L431" s="172"/>
      <c r="M431" s="172"/>
      <c r="N431" s="172"/>
      <c r="O431" s="172"/>
      <c r="P431" s="172"/>
      <c r="Q431" s="172"/>
      <c r="R431" s="172"/>
      <c r="S431" s="172"/>
      <c r="T431" s="173"/>
      <c r="U431" s="174"/>
      <c r="V431" s="173"/>
      <c r="W431" s="174"/>
      <c r="X431" s="173"/>
      <c r="Y431" s="174"/>
      <c r="Z431" s="173"/>
      <c r="AA431" s="174"/>
      <c r="AB431" s="175"/>
      <c r="AC431" s="174"/>
      <c r="AD431" s="174"/>
      <c r="AE431" s="174"/>
      <c r="AF431" s="175"/>
      <c r="AG431" s="174"/>
      <c r="AH431" s="175"/>
      <c r="AI431" s="174"/>
      <c r="AJ431" s="172"/>
      <c r="AK431" s="172"/>
      <c r="AL431" s="172"/>
      <c r="AM431" s="172"/>
      <c r="AN431" s="172"/>
      <c r="AO431" s="172"/>
    </row>
    <row r="432" spans="1:41">
      <c r="A432" s="193"/>
      <c r="B432" s="280"/>
      <c r="C432" s="280"/>
      <c r="D432" s="280"/>
      <c r="E432" s="280"/>
      <c r="F432" s="280"/>
      <c r="G432" s="214"/>
      <c r="H432" s="214" t="s">
        <v>472</v>
      </c>
      <c r="I432" s="242"/>
      <c r="J432" s="213"/>
      <c r="K432" s="172"/>
      <c r="L432" s="172"/>
      <c r="M432" s="172"/>
      <c r="N432" s="172"/>
      <c r="O432" s="172"/>
      <c r="P432" s="172"/>
      <c r="Q432" s="172"/>
      <c r="R432" s="172"/>
      <c r="S432" s="172"/>
      <c r="T432" s="173"/>
      <c r="U432" s="174"/>
      <c r="V432" s="173"/>
      <c r="W432" s="174"/>
      <c r="X432" s="173"/>
      <c r="Y432" s="174"/>
      <c r="Z432" s="173"/>
      <c r="AA432" s="174"/>
      <c r="AB432" s="175"/>
      <c r="AC432" s="174"/>
      <c r="AD432" s="174"/>
      <c r="AE432" s="174"/>
      <c r="AF432" s="175"/>
      <c r="AG432" s="174"/>
      <c r="AH432" s="175"/>
      <c r="AI432" s="174"/>
      <c r="AJ432" s="172"/>
      <c r="AK432" s="172"/>
      <c r="AL432" s="172"/>
      <c r="AM432" s="172"/>
      <c r="AN432" s="172"/>
      <c r="AO432" s="172"/>
    </row>
    <row r="433" spans="1:41">
      <c r="A433" s="193"/>
      <c r="B433" s="280"/>
      <c r="C433" s="280"/>
      <c r="D433" s="280"/>
      <c r="E433" s="280"/>
      <c r="F433" s="280"/>
      <c r="G433" s="214"/>
      <c r="H433" s="214" t="s">
        <v>473</v>
      </c>
      <c r="I433" s="242"/>
      <c r="J433" s="213"/>
      <c r="K433" s="172"/>
      <c r="L433" s="172"/>
      <c r="M433" s="172"/>
      <c r="N433" s="172"/>
      <c r="O433" s="172"/>
      <c r="P433" s="172"/>
      <c r="Q433" s="172"/>
      <c r="R433" s="172"/>
      <c r="S433" s="172"/>
      <c r="T433" s="173"/>
      <c r="U433" s="174"/>
      <c r="V433" s="173"/>
      <c r="W433" s="174"/>
      <c r="X433" s="173"/>
      <c r="Y433" s="174"/>
      <c r="Z433" s="173"/>
      <c r="AA433" s="174"/>
      <c r="AB433" s="175"/>
      <c r="AC433" s="174"/>
      <c r="AD433" s="174"/>
      <c r="AE433" s="174"/>
      <c r="AF433" s="175"/>
      <c r="AG433" s="174"/>
      <c r="AH433" s="175"/>
      <c r="AI433" s="174"/>
      <c r="AJ433" s="172"/>
      <c r="AK433" s="172"/>
      <c r="AL433" s="172"/>
      <c r="AM433" s="172"/>
      <c r="AN433" s="172"/>
      <c r="AO433" s="172"/>
    </row>
    <row r="434" spans="1:41">
      <c r="A434" s="193"/>
      <c r="B434" s="280"/>
      <c r="C434" s="280"/>
      <c r="D434" s="280"/>
      <c r="E434" s="280"/>
      <c r="F434" s="280"/>
      <c r="G434" s="214"/>
      <c r="H434" s="214" t="s">
        <v>474</v>
      </c>
      <c r="I434" s="242"/>
      <c r="J434" s="213"/>
      <c r="K434" s="172"/>
      <c r="L434" s="172"/>
      <c r="M434" s="172"/>
      <c r="N434" s="172"/>
      <c r="O434" s="172"/>
      <c r="P434" s="172"/>
      <c r="Q434" s="172"/>
      <c r="R434" s="172"/>
      <c r="S434" s="172"/>
      <c r="T434" s="173"/>
      <c r="U434" s="174"/>
      <c r="V434" s="173"/>
      <c r="W434" s="174"/>
      <c r="X434" s="173"/>
      <c r="Y434" s="174"/>
      <c r="Z434" s="173"/>
      <c r="AA434" s="174"/>
      <c r="AB434" s="175"/>
      <c r="AC434" s="174"/>
      <c r="AD434" s="174"/>
      <c r="AE434" s="174"/>
      <c r="AF434" s="175"/>
      <c r="AG434" s="174"/>
      <c r="AH434" s="175"/>
      <c r="AI434" s="174"/>
      <c r="AJ434" s="172"/>
      <c r="AK434" s="172"/>
      <c r="AL434" s="172"/>
      <c r="AM434" s="172"/>
      <c r="AN434" s="172"/>
      <c r="AO434" s="172"/>
    </row>
    <row r="435" spans="1:41">
      <c r="A435" s="193"/>
      <c r="B435" s="280"/>
      <c r="C435" s="280"/>
      <c r="D435" s="280"/>
      <c r="E435" s="280"/>
      <c r="F435" s="280"/>
      <c r="G435" s="214"/>
      <c r="H435" s="214" t="s">
        <v>475</v>
      </c>
      <c r="I435" s="242"/>
      <c r="J435" s="213"/>
      <c r="K435" s="172"/>
      <c r="L435" s="172"/>
      <c r="M435" s="172"/>
      <c r="N435" s="172"/>
      <c r="O435" s="172"/>
      <c r="P435" s="172"/>
      <c r="Q435" s="172"/>
      <c r="R435" s="172"/>
      <c r="S435" s="172"/>
      <c r="T435" s="173"/>
      <c r="U435" s="174"/>
      <c r="V435" s="173"/>
      <c r="W435" s="174"/>
      <c r="X435" s="173"/>
      <c r="Y435" s="174"/>
      <c r="Z435" s="173"/>
      <c r="AA435" s="174"/>
      <c r="AB435" s="175"/>
      <c r="AC435" s="174"/>
      <c r="AD435" s="174"/>
      <c r="AE435" s="174"/>
      <c r="AF435" s="175"/>
      <c r="AG435" s="174"/>
      <c r="AH435" s="175"/>
      <c r="AI435" s="174"/>
      <c r="AJ435" s="172"/>
      <c r="AK435" s="172"/>
      <c r="AL435" s="172"/>
      <c r="AM435" s="172"/>
      <c r="AN435" s="172"/>
      <c r="AO435" s="172"/>
    </row>
    <row r="436" spans="1:41" ht="24" customHeight="1">
      <c r="A436" s="193"/>
      <c r="B436" s="283"/>
      <c r="C436" s="283"/>
      <c r="D436" s="283"/>
      <c r="E436" s="283"/>
      <c r="F436" s="283"/>
      <c r="G436" s="219"/>
      <c r="H436" s="214" t="s">
        <v>476</v>
      </c>
      <c r="I436" s="242"/>
      <c r="J436" s="213"/>
      <c r="K436" s="172"/>
      <c r="L436" s="172"/>
      <c r="M436" s="172"/>
      <c r="N436" s="172"/>
      <c r="O436" s="172"/>
      <c r="P436" s="172"/>
      <c r="Q436" s="172"/>
      <c r="R436" s="172"/>
      <c r="S436" s="172"/>
      <c r="T436" s="173"/>
      <c r="U436" s="174"/>
      <c r="V436" s="173"/>
      <c r="W436" s="174"/>
      <c r="X436" s="173"/>
      <c r="Y436" s="174"/>
      <c r="Z436" s="173"/>
      <c r="AA436" s="174"/>
      <c r="AB436" s="175"/>
      <c r="AC436" s="174"/>
      <c r="AD436" s="174"/>
      <c r="AE436" s="174"/>
      <c r="AF436" s="175"/>
      <c r="AG436" s="174"/>
      <c r="AH436" s="175"/>
      <c r="AI436" s="174"/>
      <c r="AJ436" s="172"/>
      <c r="AK436" s="172"/>
      <c r="AL436" s="172"/>
      <c r="AM436" s="172"/>
      <c r="AN436" s="172"/>
      <c r="AO436" s="172"/>
    </row>
    <row r="437" spans="1:41">
      <c r="A437" s="193"/>
      <c r="B437" s="283"/>
      <c r="C437" s="283"/>
      <c r="D437" s="283"/>
      <c r="E437" s="283"/>
      <c r="F437" s="283"/>
      <c r="G437" s="1246" t="s">
        <v>477</v>
      </c>
      <c r="H437" s="1246"/>
      <c r="I437" s="242"/>
      <c r="J437" s="213"/>
      <c r="K437" s="172"/>
      <c r="L437" s="172"/>
      <c r="M437" s="172"/>
      <c r="N437" s="172"/>
      <c r="O437" s="172"/>
      <c r="P437" s="172"/>
      <c r="Q437" s="172"/>
      <c r="R437" s="172"/>
      <c r="S437" s="172"/>
      <c r="T437" s="173"/>
      <c r="U437" s="174"/>
      <c r="V437" s="173"/>
      <c r="W437" s="174"/>
      <c r="X437" s="173"/>
      <c r="Y437" s="174"/>
      <c r="Z437" s="173"/>
      <c r="AA437" s="174"/>
      <c r="AB437" s="175"/>
      <c r="AC437" s="174"/>
      <c r="AD437" s="174"/>
      <c r="AE437" s="174"/>
      <c r="AF437" s="175"/>
      <c r="AG437" s="174"/>
      <c r="AH437" s="175"/>
      <c r="AI437" s="174"/>
      <c r="AJ437" s="172"/>
      <c r="AK437" s="172"/>
      <c r="AL437" s="172"/>
      <c r="AM437" s="172"/>
      <c r="AN437" s="172"/>
      <c r="AO437" s="172"/>
    </row>
    <row r="438" spans="1:41">
      <c r="A438" s="193"/>
      <c r="B438" s="199"/>
      <c r="C438" s="199"/>
      <c r="D438" s="199"/>
      <c r="E438" s="199"/>
      <c r="F438" s="199"/>
      <c r="G438" s="201"/>
      <c r="H438" s="285" t="s">
        <v>478</v>
      </c>
      <c r="I438" s="242"/>
      <c r="J438" s="213"/>
      <c r="K438" s="172"/>
      <c r="L438" s="172"/>
      <c r="M438" s="172"/>
      <c r="N438" s="172"/>
      <c r="O438" s="172"/>
      <c r="P438" s="172"/>
      <c r="Q438" s="172"/>
      <c r="R438" s="172"/>
      <c r="S438" s="172"/>
      <c r="T438" s="173"/>
      <c r="U438" s="174"/>
      <c r="V438" s="173"/>
      <c r="W438" s="174"/>
      <c r="X438" s="173"/>
      <c r="Y438" s="174"/>
      <c r="Z438" s="173"/>
      <c r="AA438" s="174"/>
      <c r="AB438" s="175"/>
      <c r="AC438" s="174"/>
      <c r="AD438" s="174"/>
      <c r="AE438" s="174"/>
      <c r="AF438" s="175"/>
      <c r="AG438" s="174"/>
      <c r="AH438" s="175"/>
      <c r="AI438" s="174"/>
      <c r="AJ438" s="172"/>
      <c r="AK438" s="172"/>
      <c r="AL438" s="172"/>
      <c r="AM438" s="172"/>
      <c r="AN438" s="172"/>
      <c r="AO438" s="172"/>
    </row>
    <row r="439" spans="1:41">
      <c r="A439" s="193"/>
      <c r="B439" s="244"/>
      <c r="C439" s="244"/>
      <c r="D439" s="244"/>
      <c r="E439" s="244"/>
      <c r="F439" s="244"/>
      <c r="G439" s="236"/>
      <c r="H439" s="234" t="s">
        <v>479</v>
      </c>
      <c r="I439" s="242"/>
      <c r="J439" s="213"/>
      <c r="K439" s="172"/>
      <c r="L439" s="172"/>
      <c r="M439" s="172"/>
      <c r="N439" s="172"/>
      <c r="O439" s="172"/>
      <c r="P439" s="172"/>
      <c r="Q439" s="172"/>
      <c r="R439" s="172"/>
      <c r="S439" s="172"/>
      <c r="T439" s="173"/>
      <c r="U439" s="174"/>
      <c r="V439" s="173"/>
      <c r="W439" s="174"/>
      <c r="X439" s="173"/>
      <c r="Y439" s="174"/>
      <c r="Z439" s="173"/>
      <c r="AA439" s="174"/>
      <c r="AB439" s="175"/>
      <c r="AC439" s="174"/>
      <c r="AD439" s="174"/>
      <c r="AE439" s="174"/>
      <c r="AF439" s="175"/>
      <c r="AG439" s="174"/>
      <c r="AH439" s="175"/>
      <c r="AI439" s="174"/>
      <c r="AJ439" s="172"/>
      <c r="AK439" s="172"/>
      <c r="AL439" s="172"/>
      <c r="AM439" s="172"/>
      <c r="AN439" s="172"/>
      <c r="AO439" s="172"/>
    </row>
    <row r="440" spans="1:41">
      <c r="A440" s="193"/>
      <c r="B440" s="246"/>
      <c r="C440" s="246"/>
      <c r="D440" s="246"/>
      <c r="E440" s="246"/>
      <c r="F440" s="246"/>
      <c r="G440" s="223"/>
      <c r="H440" s="234" t="s">
        <v>480</v>
      </c>
      <c r="I440" s="242"/>
      <c r="J440" s="213"/>
      <c r="K440" s="172"/>
      <c r="L440" s="172"/>
      <c r="M440" s="172"/>
      <c r="N440" s="172"/>
      <c r="O440" s="172"/>
      <c r="P440" s="172"/>
      <c r="Q440" s="172"/>
      <c r="R440" s="172"/>
      <c r="S440" s="172"/>
      <c r="T440" s="173"/>
      <c r="U440" s="174"/>
      <c r="V440" s="173"/>
      <c r="W440" s="174"/>
      <c r="X440" s="173"/>
      <c r="Y440" s="174"/>
      <c r="Z440" s="173"/>
      <c r="AA440" s="174"/>
      <c r="AB440" s="175"/>
      <c r="AC440" s="174"/>
      <c r="AD440" s="174"/>
      <c r="AE440" s="174"/>
      <c r="AF440" s="175"/>
      <c r="AG440" s="174"/>
      <c r="AH440" s="175"/>
      <c r="AI440" s="174"/>
      <c r="AJ440" s="172"/>
      <c r="AK440" s="172"/>
      <c r="AL440" s="172"/>
      <c r="AM440" s="172"/>
      <c r="AN440" s="172"/>
      <c r="AO440" s="172"/>
    </row>
    <row r="441" spans="1:41">
      <c r="A441" s="193"/>
      <c r="B441" s="244"/>
      <c r="C441" s="244"/>
      <c r="D441" s="244"/>
      <c r="E441" s="244"/>
      <c r="F441" s="244"/>
      <c r="G441" s="236"/>
      <c r="H441" s="234" t="s">
        <v>481</v>
      </c>
      <c r="I441" s="242"/>
      <c r="J441" s="213"/>
      <c r="K441" s="172"/>
      <c r="L441" s="172"/>
      <c r="M441" s="172"/>
      <c r="N441" s="172"/>
      <c r="O441" s="172"/>
      <c r="P441" s="172"/>
      <c r="Q441" s="172"/>
      <c r="R441" s="172"/>
      <c r="S441" s="172"/>
      <c r="T441" s="173"/>
      <c r="U441" s="174"/>
      <c r="V441" s="173"/>
      <c r="W441" s="174"/>
      <c r="X441" s="173"/>
      <c r="Y441" s="174"/>
      <c r="Z441" s="173"/>
      <c r="AA441" s="174"/>
      <c r="AB441" s="175"/>
      <c r="AC441" s="174"/>
      <c r="AD441" s="174"/>
      <c r="AE441" s="174"/>
      <c r="AF441" s="175"/>
      <c r="AG441" s="174"/>
      <c r="AH441" s="175"/>
      <c r="AI441" s="174"/>
      <c r="AJ441" s="172"/>
      <c r="AK441" s="172"/>
      <c r="AL441" s="172"/>
      <c r="AM441" s="172"/>
      <c r="AN441" s="172"/>
      <c r="AO441" s="172"/>
    </row>
    <row r="442" spans="1:41">
      <c r="A442" s="193"/>
      <c r="B442" s="246"/>
      <c r="C442" s="246"/>
      <c r="D442" s="246"/>
      <c r="E442" s="246"/>
      <c r="F442" s="246"/>
      <c r="G442" s="223"/>
      <c r="H442" s="234" t="s">
        <v>482</v>
      </c>
      <c r="I442" s="242"/>
      <c r="J442" s="213"/>
      <c r="K442" s="172"/>
      <c r="L442" s="172"/>
      <c r="M442" s="172"/>
      <c r="N442" s="172"/>
      <c r="O442" s="172"/>
      <c r="P442" s="172"/>
      <c r="Q442" s="172"/>
      <c r="R442" s="172"/>
      <c r="S442" s="172"/>
      <c r="T442" s="173"/>
      <c r="U442" s="174"/>
      <c r="V442" s="173"/>
      <c r="W442" s="174"/>
      <c r="X442" s="173"/>
      <c r="Y442" s="174"/>
      <c r="Z442" s="173"/>
      <c r="AA442" s="174"/>
      <c r="AB442" s="175"/>
      <c r="AC442" s="174"/>
      <c r="AD442" s="174"/>
      <c r="AE442" s="174"/>
      <c r="AF442" s="175"/>
      <c r="AG442" s="174"/>
      <c r="AH442" s="175"/>
      <c r="AI442" s="174"/>
      <c r="AJ442" s="172"/>
      <c r="AK442" s="172"/>
      <c r="AL442" s="172"/>
      <c r="AM442" s="172"/>
      <c r="AN442" s="172"/>
      <c r="AO442" s="172"/>
    </row>
    <row r="443" spans="1:41">
      <c r="A443" s="193"/>
      <c r="B443" s="246"/>
      <c r="C443" s="246"/>
      <c r="D443" s="246"/>
      <c r="E443" s="246"/>
      <c r="F443" s="246"/>
      <c r="G443" s="1246" t="s">
        <v>483</v>
      </c>
      <c r="H443" s="1246"/>
      <c r="I443" s="242"/>
      <c r="J443" s="213"/>
      <c r="K443" s="172"/>
      <c r="L443" s="172"/>
      <c r="M443" s="172"/>
      <c r="N443" s="172"/>
      <c r="O443" s="172"/>
      <c r="P443" s="172"/>
      <c r="Q443" s="172"/>
      <c r="R443" s="172"/>
      <c r="S443" s="172"/>
      <c r="T443" s="173"/>
      <c r="U443" s="174"/>
      <c r="V443" s="173"/>
      <c r="W443" s="174"/>
      <c r="X443" s="173"/>
      <c r="Y443" s="174"/>
      <c r="Z443" s="173"/>
      <c r="AA443" s="174"/>
      <c r="AB443" s="175"/>
      <c r="AC443" s="174"/>
      <c r="AD443" s="174"/>
      <c r="AE443" s="174"/>
      <c r="AF443" s="175"/>
      <c r="AG443" s="174"/>
      <c r="AH443" s="175"/>
      <c r="AI443" s="174"/>
      <c r="AJ443" s="172"/>
      <c r="AK443" s="172"/>
      <c r="AL443" s="172"/>
      <c r="AM443" s="172"/>
      <c r="AN443" s="172"/>
      <c r="AO443" s="172"/>
    </row>
    <row r="444" spans="1:41" ht="42">
      <c r="A444" s="193"/>
      <c r="B444" s="199"/>
      <c r="C444" s="199"/>
      <c r="D444" s="199"/>
      <c r="E444" s="199"/>
      <c r="F444" s="199"/>
      <c r="G444" s="201"/>
      <c r="H444" s="285" t="s">
        <v>484</v>
      </c>
      <c r="I444" s="242"/>
      <c r="J444" s="213"/>
      <c r="K444" s="172"/>
      <c r="L444" s="172"/>
      <c r="M444" s="172"/>
      <c r="N444" s="172"/>
      <c r="O444" s="172"/>
      <c r="P444" s="172"/>
      <c r="Q444" s="172"/>
      <c r="R444" s="172"/>
      <c r="S444" s="172"/>
      <c r="T444" s="173"/>
      <c r="U444" s="174"/>
      <c r="V444" s="173"/>
      <c r="W444" s="174"/>
      <c r="X444" s="173"/>
      <c r="Y444" s="174"/>
      <c r="Z444" s="173"/>
      <c r="AA444" s="174"/>
      <c r="AB444" s="175"/>
      <c r="AC444" s="174"/>
      <c r="AD444" s="174"/>
      <c r="AE444" s="174"/>
      <c r="AF444" s="175"/>
      <c r="AG444" s="174"/>
      <c r="AH444" s="175"/>
      <c r="AI444" s="174"/>
      <c r="AJ444" s="172"/>
      <c r="AK444" s="172"/>
      <c r="AL444" s="172"/>
      <c r="AM444" s="172"/>
      <c r="AN444" s="172"/>
      <c r="AO444" s="172"/>
    </row>
    <row r="445" spans="1:41">
      <c r="A445" s="193"/>
      <c r="B445" s="199"/>
      <c r="C445" s="199"/>
      <c r="D445" s="199"/>
      <c r="E445" s="199"/>
      <c r="F445" s="199"/>
      <c r="G445" s="201"/>
      <c r="H445" s="285" t="s">
        <v>552</v>
      </c>
      <c r="I445" s="242"/>
      <c r="J445" s="213"/>
      <c r="K445" s="172"/>
      <c r="L445" s="172"/>
      <c r="M445" s="172"/>
      <c r="N445" s="172"/>
      <c r="O445" s="172"/>
      <c r="P445" s="172"/>
      <c r="Q445" s="172"/>
      <c r="R445" s="172"/>
      <c r="S445" s="172"/>
      <c r="T445" s="173"/>
      <c r="U445" s="174"/>
      <c r="V445" s="173"/>
      <c r="W445" s="174"/>
      <c r="X445" s="173"/>
      <c r="Y445" s="174"/>
      <c r="Z445" s="173"/>
      <c r="AA445" s="174"/>
      <c r="AB445" s="175"/>
      <c r="AC445" s="174"/>
      <c r="AD445" s="174"/>
      <c r="AE445" s="174"/>
      <c r="AF445" s="175"/>
      <c r="AG445" s="174"/>
      <c r="AH445" s="175"/>
      <c r="AI445" s="174"/>
      <c r="AJ445" s="172"/>
      <c r="AK445" s="172"/>
      <c r="AL445" s="172"/>
      <c r="AM445" s="172"/>
      <c r="AN445" s="172"/>
      <c r="AO445" s="172"/>
    </row>
    <row r="446" spans="1:41">
      <c r="A446" s="193"/>
      <c r="B446" s="215"/>
      <c r="C446" s="215"/>
      <c r="D446" s="215"/>
      <c r="E446" s="215"/>
      <c r="F446" s="215"/>
      <c r="G446" s="1246" t="s">
        <v>485</v>
      </c>
      <c r="H446" s="1246"/>
      <c r="I446" s="242"/>
      <c r="J446" s="213"/>
      <c r="K446" s="172"/>
      <c r="L446" s="172"/>
      <c r="M446" s="172"/>
      <c r="N446" s="172"/>
      <c r="O446" s="172"/>
      <c r="P446" s="172"/>
      <c r="Q446" s="172"/>
      <c r="R446" s="172"/>
      <c r="S446" s="172"/>
      <c r="T446" s="173"/>
      <c r="U446" s="174"/>
      <c r="V446" s="173"/>
      <c r="W446" s="174"/>
      <c r="X446" s="173"/>
      <c r="Y446" s="174"/>
      <c r="Z446" s="173"/>
      <c r="AA446" s="174"/>
      <c r="AB446" s="175"/>
      <c r="AC446" s="174"/>
      <c r="AD446" s="174"/>
      <c r="AE446" s="174"/>
      <c r="AF446" s="175"/>
      <c r="AG446" s="174"/>
      <c r="AH446" s="175"/>
      <c r="AI446" s="174"/>
      <c r="AJ446" s="172"/>
      <c r="AK446" s="172"/>
      <c r="AL446" s="172"/>
      <c r="AM446" s="172"/>
      <c r="AN446" s="172"/>
      <c r="AO446" s="172"/>
    </row>
    <row r="447" spans="1:41">
      <c r="A447" s="193"/>
      <c r="B447" s="232"/>
      <c r="C447" s="232"/>
      <c r="D447" s="232"/>
      <c r="E447" s="232"/>
      <c r="F447" s="232"/>
      <c r="G447" s="1238" t="s">
        <v>417</v>
      </c>
      <c r="H447" s="1238"/>
      <c r="I447" s="1238"/>
      <c r="J447" s="213"/>
      <c r="K447" s="172"/>
      <c r="L447" s="172"/>
      <c r="M447" s="172"/>
      <c r="N447" s="172"/>
      <c r="O447" s="172"/>
      <c r="P447" s="172"/>
      <c r="Q447" s="172"/>
      <c r="R447" s="172"/>
      <c r="S447" s="172"/>
      <c r="T447" s="173"/>
      <c r="U447" s="174"/>
      <c r="V447" s="173"/>
      <c r="W447" s="174"/>
      <c r="X447" s="173"/>
      <c r="Y447" s="174"/>
      <c r="Z447" s="173"/>
      <c r="AA447" s="174"/>
      <c r="AB447" s="175"/>
      <c r="AC447" s="174"/>
      <c r="AD447" s="174"/>
      <c r="AE447" s="174"/>
      <c r="AF447" s="175"/>
      <c r="AG447" s="174"/>
      <c r="AH447" s="175"/>
      <c r="AI447" s="174"/>
      <c r="AJ447" s="172"/>
      <c r="AK447" s="172"/>
      <c r="AL447" s="172"/>
      <c r="AM447" s="172"/>
      <c r="AN447" s="172"/>
      <c r="AO447" s="172"/>
    </row>
    <row r="448" spans="1:41">
      <c r="A448" s="193"/>
      <c r="B448" s="232"/>
      <c r="C448" s="232"/>
      <c r="D448" s="232"/>
      <c r="E448" s="232"/>
      <c r="F448" s="232"/>
      <c r="G448" s="1238" t="s">
        <v>418</v>
      </c>
      <c r="H448" s="1238"/>
      <c r="I448" s="1238"/>
      <c r="J448" s="213"/>
      <c r="K448" s="172"/>
      <c r="L448" s="172"/>
      <c r="M448" s="172"/>
      <c r="N448" s="172"/>
      <c r="O448" s="172"/>
      <c r="P448" s="172"/>
      <c r="Q448" s="172"/>
      <c r="R448" s="172"/>
      <c r="S448" s="172"/>
      <c r="T448" s="173"/>
      <c r="U448" s="174"/>
      <c r="V448" s="173"/>
      <c r="W448" s="174"/>
      <c r="X448" s="173"/>
      <c r="Y448" s="174"/>
      <c r="Z448" s="173"/>
      <c r="AA448" s="174"/>
      <c r="AB448" s="175"/>
      <c r="AC448" s="174"/>
      <c r="AD448" s="174"/>
      <c r="AE448" s="174"/>
      <c r="AF448" s="175"/>
      <c r="AG448" s="174"/>
      <c r="AH448" s="175"/>
      <c r="AI448" s="174"/>
      <c r="AJ448" s="172"/>
      <c r="AK448" s="172"/>
      <c r="AL448" s="172"/>
      <c r="AM448" s="172"/>
      <c r="AN448" s="172"/>
      <c r="AO448" s="172"/>
    </row>
    <row r="449" spans="1:41">
      <c r="A449" s="193"/>
      <c r="B449" s="232"/>
      <c r="C449" s="232"/>
      <c r="D449" s="232"/>
      <c r="E449" s="232"/>
      <c r="F449" s="232"/>
      <c r="G449" s="280"/>
      <c r="H449" s="280" t="s">
        <v>571</v>
      </c>
      <c r="I449" s="280"/>
      <c r="J449" s="213"/>
      <c r="K449" s="172"/>
      <c r="L449" s="172"/>
      <c r="M449" s="172"/>
      <c r="N449" s="172"/>
      <c r="O449" s="172"/>
      <c r="P449" s="172"/>
      <c r="Q449" s="172"/>
      <c r="R449" s="172"/>
      <c r="S449" s="172"/>
      <c r="T449" s="173"/>
      <c r="U449" s="174"/>
      <c r="V449" s="173"/>
      <c r="W449" s="174"/>
      <c r="X449" s="173"/>
      <c r="Y449" s="174"/>
      <c r="Z449" s="173"/>
      <c r="AA449" s="174"/>
      <c r="AB449" s="175"/>
      <c r="AC449" s="174"/>
      <c r="AD449" s="174"/>
      <c r="AE449" s="174"/>
      <c r="AF449" s="175"/>
      <c r="AG449" s="174"/>
      <c r="AH449" s="175"/>
      <c r="AI449" s="174"/>
      <c r="AJ449" s="172"/>
      <c r="AK449" s="172"/>
      <c r="AL449" s="172"/>
      <c r="AM449" s="172"/>
      <c r="AN449" s="172"/>
      <c r="AO449" s="172"/>
    </row>
    <row r="450" spans="1:41">
      <c r="A450" s="193"/>
      <c r="B450" s="232"/>
      <c r="C450" s="232"/>
      <c r="D450" s="232"/>
      <c r="E450" s="232"/>
      <c r="F450" s="232"/>
      <c r="G450" s="280"/>
      <c r="H450" s="280" t="s">
        <v>572</v>
      </c>
      <c r="I450" s="280"/>
      <c r="J450" s="213"/>
      <c r="K450" s="172"/>
      <c r="L450" s="172"/>
      <c r="M450" s="172"/>
      <c r="N450" s="172"/>
      <c r="O450" s="172"/>
      <c r="P450" s="172"/>
      <c r="Q450" s="172"/>
      <c r="R450" s="172"/>
      <c r="S450" s="172"/>
      <c r="T450" s="173"/>
      <c r="U450" s="174"/>
      <c r="V450" s="173"/>
      <c r="W450" s="174"/>
      <c r="X450" s="173"/>
      <c r="Y450" s="174"/>
      <c r="Z450" s="173"/>
      <c r="AA450" s="174"/>
      <c r="AB450" s="175"/>
      <c r="AC450" s="174"/>
      <c r="AD450" s="174"/>
      <c r="AE450" s="174"/>
      <c r="AF450" s="175"/>
      <c r="AG450" s="174"/>
      <c r="AH450" s="175"/>
      <c r="AI450" s="174"/>
      <c r="AJ450" s="172"/>
      <c r="AK450" s="172"/>
      <c r="AL450" s="172"/>
      <c r="AM450" s="172"/>
      <c r="AN450" s="172"/>
      <c r="AO450" s="172"/>
    </row>
    <row r="451" spans="1:41">
      <c r="A451" s="193"/>
      <c r="B451" s="232"/>
      <c r="C451" s="232"/>
      <c r="D451" s="232"/>
      <c r="E451" s="232"/>
      <c r="F451" s="232"/>
      <c r="G451" s="1250" t="s">
        <v>113</v>
      </c>
      <c r="H451" s="1250"/>
      <c r="I451" s="1250"/>
      <c r="J451" s="213"/>
      <c r="K451" s="172"/>
      <c r="L451" s="172"/>
      <c r="M451" s="172"/>
      <c r="N451" s="172"/>
      <c r="O451" s="172"/>
      <c r="P451" s="172"/>
      <c r="Q451" s="172"/>
      <c r="R451" s="172"/>
      <c r="S451" s="172"/>
      <c r="T451" s="173"/>
      <c r="U451" s="174"/>
      <c r="V451" s="173"/>
      <c r="W451" s="174"/>
      <c r="X451" s="173"/>
      <c r="Y451" s="174"/>
      <c r="Z451" s="173"/>
      <c r="AA451" s="174"/>
      <c r="AB451" s="175"/>
      <c r="AC451" s="174"/>
      <c r="AD451" s="174"/>
      <c r="AE451" s="174"/>
      <c r="AF451" s="175"/>
      <c r="AG451" s="174"/>
      <c r="AH451" s="175"/>
      <c r="AI451" s="174"/>
      <c r="AJ451" s="172"/>
      <c r="AK451" s="172"/>
      <c r="AL451" s="172"/>
      <c r="AM451" s="172"/>
      <c r="AN451" s="172"/>
      <c r="AO451" s="172"/>
    </row>
    <row r="452" spans="1:41" ht="24" customHeight="1">
      <c r="A452" s="193"/>
      <c r="B452" s="232"/>
      <c r="C452" s="232"/>
      <c r="D452" s="232"/>
      <c r="E452" s="232"/>
      <c r="F452" s="232"/>
      <c r="G452" s="232"/>
      <c r="H452" s="1238" t="s">
        <v>419</v>
      </c>
      <c r="I452" s="1238"/>
      <c r="J452" s="213"/>
      <c r="K452" s="172"/>
      <c r="L452" s="172"/>
      <c r="M452" s="172"/>
      <c r="N452" s="172"/>
      <c r="O452" s="172"/>
      <c r="P452" s="172"/>
      <c r="Q452" s="172"/>
      <c r="R452" s="172"/>
      <c r="S452" s="172"/>
      <c r="T452" s="173"/>
      <c r="U452" s="174"/>
      <c r="V452" s="173"/>
      <c r="W452" s="174"/>
      <c r="X452" s="173"/>
      <c r="Y452" s="174"/>
      <c r="Z452" s="173"/>
      <c r="AA452" s="174"/>
      <c r="AB452" s="175"/>
      <c r="AC452" s="174"/>
      <c r="AD452" s="174"/>
      <c r="AE452" s="174"/>
      <c r="AF452" s="175"/>
      <c r="AG452" s="174"/>
      <c r="AH452" s="175"/>
      <c r="AI452" s="174"/>
      <c r="AJ452" s="172"/>
      <c r="AK452" s="172"/>
      <c r="AL452" s="172"/>
      <c r="AM452" s="172"/>
      <c r="AN452" s="172"/>
      <c r="AO452" s="172"/>
    </row>
    <row r="453" spans="1:41">
      <c r="A453" s="193"/>
      <c r="B453" s="232"/>
      <c r="C453" s="232"/>
      <c r="D453" s="232"/>
      <c r="E453" s="232"/>
      <c r="F453" s="232"/>
      <c r="G453" s="232"/>
      <c r="H453" s="1250" t="s">
        <v>420</v>
      </c>
      <c r="I453" s="1250"/>
      <c r="J453" s="213"/>
      <c r="K453" s="172"/>
      <c r="L453" s="172"/>
      <c r="M453" s="172"/>
      <c r="N453" s="172"/>
      <c r="O453" s="172"/>
      <c r="P453" s="172"/>
      <c r="Q453" s="172"/>
      <c r="R453" s="172"/>
      <c r="S453" s="172"/>
      <c r="T453" s="173"/>
      <c r="U453" s="174"/>
      <c r="V453" s="173"/>
      <c r="W453" s="174"/>
      <c r="X453" s="173"/>
      <c r="Y453" s="174"/>
      <c r="Z453" s="173"/>
      <c r="AA453" s="174"/>
      <c r="AB453" s="175"/>
      <c r="AC453" s="174"/>
      <c r="AD453" s="174"/>
      <c r="AE453" s="174"/>
      <c r="AF453" s="175"/>
      <c r="AG453" s="174"/>
      <c r="AH453" s="175"/>
      <c r="AI453" s="174"/>
      <c r="AJ453" s="172"/>
      <c r="AK453" s="172"/>
      <c r="AL453" s="172"/>
      <c r="AM453" s="172"/>
      <c r="AN453" s="172"/>
      <c r="AO453" s="172"/>
    </row>
    <row r="454" spans="1:41">
      <c r="A454" s="193"/>
      <c r="B454" s="232"/>
      <c r="C454" s="232"/>
      <c r="D454" s="232"/>
      <c r="E454" s="232"/>
      <c r="F454" s="232"/>
      <c r="G454" s="232"/>
      <c r="H454" s="285" t="s">
        <v>421</v>
      </c>
      <c r="I454" s="278"/>
      <c r="J454" s="213"/>
      <c r="K454" s="172"/>
      <c r="L454" s="172"/>
      <c r="M454" s="172"/>
      <c r="N454" s="172"/>
      <c r="O454" s="172"/>
      <c r="P454" s="172"/>
      <c r="Q454" s="172"/>
      <c r="R454" s="172"/>
      <c r="S454" s="172"/>
      <c r="T454" s="173"/>
      <c r="U454" s="174"/>
      <c r="V454" s="173"/>
      <c r="W454" s="174"/>
      <c r="X454" s="173"/>
      <c r="Y454" s="174"/>
      <c r="Z454" s="173"/>
      <c r="AA454" s="174"/>
      <c r="AB454" s="175"/>
      <c r="AC454" s="174"/>
      <c r="AD454" s="174"/>
      <c r="AE454" s="174"/>
      <c r="AF454" s="175"/>
      <c r="AG454" s="174"/>
      <c r="AH454" s="175"/>
      <c r="AI454" s="174"/>
      <c r="AJ454" s="172"/>
      <c r="AK454" s="172"/>
      <c r="AL454" s="172"/>
      <c r="AM454" s="172"/>
      <c r="AN454" s="172"/>
      <c r="AO454" s="172"/>
    </row>
    <row r="455" spans="1:41">
      <c r="A455" s="193"/>
      <c r="B455" s="232"/>
      <c r="C455" s="232"/>
      <c r="D455" s="232"/>
      <c r="E455" s="232"/>
      <c r="F455" s="232"/>
      <c r="G455" s="232"/>
      <c r="H455" s="285" t="s">
        <v>422</v>
      </c>
      <c r="I455" s="278"/>
      <c r="J455" s="213"/>
      <c r="K455" s="172"/>
      <c r="L455" s="172"/>
      <c r="M455" s="172"/>
      <c r="N455" s="172"/>
      <c r="O455" s="172"/>
      <c r="P455" s="172"/>
      <c r="Q455" s="172"/>
      <c r="R455" s="172"/>
      <c r="S455" s="172"/>
      <c r="T455" s="173"/>
      <c r="U455" s="174"/>
      <c r="V455" s="173"/>
      <c r="W455" s="174"/>
      <c r="X455" s="173"/>
      <c r="Y455" s="174"/>
      <c r="Z455" s="173"/>
      <c r="AA455" s="174"/>
      <c r="AB455" s="175"/>
      <c r="AC455" s="174"/>
      <c r="AD455" s="174"/>
      <c r="AE455" s="174"/>
      <c r="AF455" s="175"/>
      <c r="AG455" s="174"/>
      <c r="AH455" s="175"/>
      <c r="AI455" s="174"/>
      <c r="AJ455" s="172"/>
      <c r="AK455" s="172"/>
      <c r="AL455" s="172"/>
      <c r="AM455" s="172"/>
      <c r="AN455" s="172"/>
      <c r="AO455" s="172"/>
    </row>
    <row r="456" spans="1:41">
      <c r="A456" s="193"/>
      <c r="B456" s="232"/>
      <c r="C456" s="232"/>
      <c r="D456" s="232"/>
      <c r="E456" s="232"/>
      <c r="F456" s="232"/>
      <c r="G456" s="232"/>
      <c r="H456" s="285" t="s">
        <v>423</v>
      </c>
      <c r="I456" s="278"/>
      <c r="J456" s="213"/>
      <c r="K456" s="172"/>
      <c r="L456" s="172"/>
      <c r="M456" s="172"/>
      <c r="N456" s="172"/>
      <c r="O456" s="172"/>
      <c r="P456" s="172"/>
      <c r="Q456" s="172"/>
      <c r="R456" s="172"/>
      <c r="S456" s="172"/>
      <c r="T456" s="173"/>
      <c r="U456" s="174"/>
      <c r="V456" s="173"/>
      <c r="W456" s="174"/>
      <c r="X456" s="173"/>
      <c r="Y456" s="174"/>
      <c r="Z456" s="173"/>
      <c r="AA456" s="174"/>
      <c r="AB456" s="175"/>
      <c r="AC456" s="174"/>
      <c r="AD456" s="174"/>
      <c r="AE456" s="174"/>
      <c r="AF456" s="175"/>
      <c r="AG456" s="174"/>
      <c r="AH456" s="175"/>
      <c r="AI456" s="174"/>
      <c r="AJ456" s="172"/>
      <c r="AK456" s="172"/>
      <c r="AL456" s="172"/>
      <c r="AM456" s="172"/>
      <c r="AN456" s="172"/>
      <c r="AO456" s="172"/>
    </row>
    <row r="457" spans="1:41">
      <c r="A457" s="193"/>
      <c r="B457" s="215"/>
      <c r="C457" s="215"/>
      <c r="D457" s="215"/>
      <c r="E457" s="215"/>
      <c r="F457" s="280"/>
      <c r="G457" s="1246" t="s">
        <v>496</v>
      </c>
      <c r="H457" s="1246"/>
      <c r="I457" s="242"/>
      <c r="J457" s="213"/>
      <c r="K457" s="172"/>
      <c r="L457" s="172"/>
      <c r="M457" s="172"/>
      <c r="N457" s="172"/>
      <c r="O457" s="172"/>
      <c r="P457" s="172"/>
      <c r="Q457" s="172"/>
      <c r="R457" s="172"/>
      <c r="S457" s="172"/>
      <c r="T457" s="173"/>
      <c r="U457" s="174"/>
      <c r="V457" s="173"/>
      <c r="W457" s="174"/>
      <c r="X457" s="173"/>
      <c r="Y457" s="174"/>
      <c r="Z457" s="173"/>
      <c r="AA457" s="174"/>
      <c r="AB457" s="287"/>
      <c r="AC457" s="174"/>
      <c r="AD457" s="174"/>
      <c r="AE457" s="174"/>
      <c r="AF457" s="287"/>
      <c r="AG457" s="174"/>
      <c r="AH457" s="287"/>
      <c r="AI457" s="174"/>
      <c r="AJ457" s="172"/>
      <c r="AK457" s="172"/>
      <c r="AL457" s="172"/>
      <c r="AM457" s="172"/>
      <c r="AN457" s="172"/>
      <c r="AO457" s="172"/>
    </row>
    <row r="458" spans="1:41">
      <c r="A458" s="193"/>
      <c r="B458" s="215"/>
      <c r="C458" s="215"/>
      <c r="D458" s="215"/>
      <c r="E458" s="215"/>
      <c r="F458" s="215"/>
      <c r="G458" s="1241" t="s">
        <v>486</v>
      </c>
      <c r="H458" s="1241"/>
      <c r="I458" s="242"/>
      <c r="J458" s="213"/>
      <c r="K458" s="172"/>
      <c r="L458" s="172"/>
      <c r="M458" s="172"/>
      <c r="N458" s="172"/>
      <c r="O458" s="172"/>
      <c r="P458" s="172"/>
      <c r="Q458" s="172"/>
      <c r="R458" s="172"/>
      <c r="S458" s="172"/>
      <c r="T458" s="173"/>
      <c r="U458" s="174"/>
      <c r="V458" s="173"/>
      <c r="W458" s="174"/>
      <c r="X458" s="173"/>
      <c r="Y458" s="174"/>
      <c r="Z458" s="173"/>
      <c r="AA458" s="174"/>
      <c r="AB458" s="175"/>
      <c r="AC458" s="174"/>
      <c r="AD458" s="174"/>
      <c r="AE458" s="174"/>
      <c r="AF458" s="175"/>
      <c r="AG458" s="174"/>
      <c r="AH458" s="175"/>
      <c r="AI458" s="174"/>
      <c r="AJ458" s="172"/>
      <c r="AK458" s="172"/>
      <c r="AL458" s="172"/>
      <c r="AM458" s="172"/>
      <c r="AN458" s="172"/>
      <c r="AO458" s="172"/>
    </row>
    <row r="459" spans="1:41">
      <c r="A459" s="193"/>
      <c r="B459" s="215"/>
      <c r="C459" s="215"/>
      <c r="D459" s="215"/>
      <c r="E459" s="215"/>
      <c r="F459" s="215"/>
      <c r="G459" s="1241" t="s">
        <v>487</v>
      </c>
      <c r="H459" s="1241"/>
      <c r="I459" s="242"/>
      <c r="J459" s="213"/>
      <c r="K459" s="172"/>
      <c r="L459" s="172"/>
      <c r="M459" s="172"/>
      <c r="N459" s="172"/>
      <c r="O459" s="172"/>
      <c r="P459" s="172"/>
      <c r="Q459" s="172"/>
      <c r="R459" s="172"/>
      <c r="S459" s="172"/>
      <c r="T459" s="173"/>
      <c r="U459" s="174"/>
      <c r="V459" s="173"/>
      <c r="W459" s="174"/>
      <c r="X459" s="173"/>
      <c r="Y459" s="174"/>
      <c r="Z459" s="173"/>
      <c r="AA459" s="174"/>
      <c r="AB459" s="175"/>
      <c r="AC459" s="174"/>
      <c r="AD459" s="174"/>
      <c r="AE459" s="174"/>
      <c r="AF459" s="175"/>
      <c r="AG459" s="174"/>
      <c r="AH459" s="175"/>
      <c r="AI459" s="174"/>
      <c r="AJ459" s="172"/>
      <c r="AK459" s="172"/>
      <c r="AL459" s="172"/>
      <c r="AM459" s="172"/>
      <c r="AN459" s="172"/>
      <c r="AO459" s="172"/>
    </row>
    <row r="460" spans="1:41">
      <c r="A460" s="193"/>
      <c r="B460" s="215"/>
      <c r="C460" s="215"/>
      <c r="D460" s="215"/>
      <c r="E460" s="215"/>
      <c r="F460" s="215"/>
      <c r="G460" s="1241" t="s">
        <v>488</v>
      </c>
      <c r="H460" s="1241"/>
      <c r="I460" s="242"/>
      <c r="J460" s="213"/>
      <c r="K460" s="172"/>
      <c r="L460" s="172"/>
      <c r="M460" s="172"/>
      <c r="N460" s="172"/>
      <c r="O460" s="172"/>
      <c r="P460" s="172"/>
      <c r="Q460" s="172"/>
      <c r="R460" s="172"/>
      <c r="S460" s="172"/>
      <c r="T460" s="173"/>
      <c r="U460" s="174"/>
      <c r="V460" s="173"/>
      <c r="W460" s="174"/>
      <c r="X460" s="173"/>
      <c r="Y460" s="174"/>
      <c r="Z460" s="173"/>
      <c r="AA460" s="174"/>
      <c r="AB460" s="175"/>
      <c r="AC460" s="174"/>
      <c r="AD460" s="174"/>
      <c r="AE460" s="174"/>
      <c r="AF460" s="175"/>
      <c r="AG460" s="174"/>
      <c r="AH460" s="175"/>
      <c r="AI460" s="174"/>
      <c r="AJ460" s="172"/>
      <c r="AK460" s="172"/>
      <c r="AL460" s="172"/>
      <c r="AM460" s="172"/>
      <c r="AN460" s="172"/>
      <c r="AO460" s="172"/>
    </row>
    <row r="461" spans="1:41">
      <c r="A461" s="193"/>
      <c r="B461" s="215"/>
      <c r="C461" s="215"/>
      <c r="D461" s="215"/>
      <c r="E461" s="215"/>
      <c r="F461" s="215"/>
      <c r="G461" s="1246" t="s">
        <v>489</v>
      </c>
      <c r="H461" s="1246"/>
      <c r="I461" s="242"/>
      <c r="J461" s="213"/>
      <c r="K461" s="172"/>
      <c r="L461" s="172"/>
      <c r="M461" s="172"/>
      <c r="N461" s="172"/>
      <c r="O461" s="172"/>
      <c r="P461" s="172"/>
      <c r="Q461" s="172"/>
      <c r="R461" s="172"/>
      <c r="S461" s="172"/>
      <c r="T461" s="173"/>
      <c r="U461" s="174"/>
      <c r="V461" s="173"/>
      <c r="W461" s="174"/>
      <c r="X461" s="173"/>
      <c r="Y461" s="174"/>
      <c r="Z461" s="173"/>
      <c r="AA461" s="174"/>
      <c r="AB461" s="287"/>
      <c r="AC461" s="174"/>
      <c r="AD461" s="174"/>
      <c r="AE461" s="174"/>
      <c r="AF461" s="287"/>
      <c r="AG461" s="174"/>
      <c r="AH461" s="287"/>
      <c r="AI461" s="174"/>
      <c r="AJ461" s="172"/>
      <c r="AK461" s="172"/>
      <c r="AL461" s="172"/>
      <c r="AM461" s="172"/>
      <c r="AN461" s="172"/>
      <c r="AO461" s="172"/>
    </row>
    <row r="462" spans="1:41">
      <c r="A462" s="193"/>
      <c r="B462" s="280"/>
      <c r="C462" s="280"/>
      <c r="D462" s="280"/>
      <c r="E462" s="280"/>
      <c r="F462" s="280"/>
      <c r="G462" s="1241" t="s">
        <v>490</v>
      </c>
      <c r="H462" s="1241"/>
      <c r="I462" s="242"/>
      <c r="J462" s="213"/>
      <c r="K462" s="172"/>
      <c r="L462" s="172"/>
      <c r="M462" s="172"/>
      <c r="N462" s="172"/>
      <c r="O462" s="172"/>
      <c r="P462" s="172"/>
      <c r="Q462" s="172"/>
      <c r="R462" s="172"/>
      <c r="S462" s="172"/>
      <c r="T462" s="173"/>
      <c r="U462" s="174"/>
      <c r="V462" s="173"/>
      <c r="W462" s="174"/>
      <c r="X462" s="173"/>
      <c r="Y462" s="174"/>
      <c r="Z462" s="173"/>
      <c r="AA462" s="174"/>
      <c r="AB462" s="175"/>
      <c r="AC462" s="174"/>
      <c r="AD462" s="174"/>
      <c r="AE462" s="174"/>
      <c r="AF462" s="175"/>
      <c r="AG462" s="174"/>
      <c r="AH462" s="175"/>
      <c r="AI462" s="174"/>
      <c r="AJ462" s="172"/>
      <c r="AK462" s="172"/>
      <c r="AL462" s="172"/>
      <c r="AM462" s="172"/>
      <c r="AN462" s="172"/>
      <c r="AO462" s="172"/>
    </row>
    <row r="463" spans="1:41">
      <c r="A463" s="193"/>
      <c r="B463" s="280"/>
      <c r="C463" s="280"/>
      <c r="D463" s="280"/>
      <c r="E463" s="280"/>
      <c r="F463" s="280"/>
      <c r="G463" s="1241" t="s">
        <v>491</v>
      </c>
      <c r="H463" s="1241"/>
      <c r="I463" s="242"/>
      <c r="J463" s="213"/>
      <c r="K463" s="172"/>
      <c r="L463" s="172"/>
      <c r="M463" s="172"/>
      <c r="N463" s="172"/>
      <c r="O463" s="172"/>
      <c r="P463" s="172"/>
      <c r="Q463" s="172"/>
      <c r="R463" s="172"/>
      <c r="S463" s="172"/>
      <c r="T463" s="173"/>
      <c r="U463" s="174"/>
      <c r="V463" s="173"/>
      <c r="W463" s="174"/>
      <c r="X463" s="173"/>
      <c r="Y463" s="174"/>
      <c r="Z463" s="173"/>
      <c r="AA463" s="174"/>
      <c r="AB463" s="175"/>
      <c r="AC463" s="174"/>
      <c r="AD463" s="174"/>
      <c r="AE463" s="174"/>
      <c r="AF463" s="175"/>
      <c r="AG463" s="174"/>
      <c r="AH463" s="175"/>
      <c r="AI463" s="174"/>
      <c r="AJ463" s="172"/>
      <c r="AK463" s="172"/>
      <c r="AL463" s="172"/>
      <c r="AM463" s="172"/>
      <c r="AN463" s="172"/>
      <c r="AO463" s="172"/>
    </row>
    <row r="464" spans="1:41" ht="24" customHeight="1">
      <c r="A464" s="193"/>
      <c r="B464" s="280"/>
      <c r="C464" s="280"/>
      <c r="D464" s="280"/>
      <c r="E464" s="280"/>
      <c r="F464" s="280"/>
      <c r="G464" s="1241" t="s">
        <v>492</v>
      </c>
      <c r="H464" s="1241"/>
      <c r="I464" s="242"/>
      <c r="J464" s="213"/>
      <c r="K464" s="172"/>
      <c r="L464" s="172"/>
      <c r="M464" s="172"/>
      <c r="N464" s="172"/>
      <c r="O464" s="172"/>
      <c r="P464" s="172"/>
      <c r="Q464" s="172"/>
      <c r="R464" s="172"/>
      <c r="S464" s="172"/>
      <c r="T464" s="173"/>
      <c r="U464" s="174"/>
      <c r="V464" s="173"/>
      <c r="W464" s="174"/>
      <c r="X464" s="173"/>
      <c r="Y464" s="174"/>
      <c r="Z464" s="173"/>
      <c r="AA464" s="174"/>
      <c r="AB464" s="175"/>
      <c r="AC464" s="174"/>
      <c r="AD464" s="174"/>
      <c r="AE464" s="174"/>
      <c r="AF464" s="175"/>
      <c r="AG464" s="174"/>
      <c r="AH464" s="175"/>
      <c r="AI464" s="174"/>
      <c r="AJ464" s="172"/>
      <c r="AK464" s="172"/>
      <c r="AL464" s="172"/>
      <c r="AM464" s="172"/>
      <c r="AN464" s="172"/>
      <c r="AO464" s="172"/>
    </row>
    <row r="465" spans="1:41">
      <c r="A465" s="193"/>
      <c r="B465" s="280"/>
      <c r="C465" s="280"/>
      <c r="D465" s="280"/>
      <c r="E465" s="280"/>
      <c r="F465" s="280"/>
      <c r="G465" s="1241" t="s">
        <v>665</v>
      </c>
      <c r="H465" s="1241"/>
      <c r="I465" s="242"/>
      <c r="J465" s="213"/>
      <c r="K465" s="172"/>
      <c r="L465" s="172"/>
      <c r="M465" s="172"/>
      <c r="N465" s="172"/>
      <c r="O465" s="172"/>
      <c r="P465" s="172"/>
      <c r="Q465" s="172"/>
      <c r="R465" s="172"/>
      <c r="S465" s="172"/>
      <c r="T465" s="173"/>
      <c r="U465" s="174"/>
      <c r="V465" s="173"/>
      <c r="W465" s="174"/>
      <c r="X465" s="173"/>
      <c r="Y465" s="174"/>
      <c r="Z465" s="173"/>
      <c r="AA465" s="174"/>
      <c r="AB465" s="175"/>
      <c r="AC465" s="174"/>
      <c r="AD465" s="174"/>
      <c r="AE465" s="174"/>
      <c r="AF465" s="175"/>
      <c r="AG465" s="174"/>
      <c r="AH465" s="175"/>
      <c r="AI465" s="174"/>
      <c r="AJ465" s="172"/>
      <c r="AK465" s="172"/>
      <c r="AL465" s="172"/>
      <c r="AM465" s="172"/>
      <c r="AN465" s="172"/>
      <c r="AO465" s="172"/>
    </row>
    <row r="466" spans="1:41">
      <c r="A466" s="193"/>
      <c r="B466" s="280"/>
      <c r="C466" s="280"/>
      <c r="D466" s="280"/>
      <c r="E466" s="280"/>
      <c r="F466" s="280"/>
      <c r="G466" s="1241" t="s">
        <v>666</v>
      </c>
      <c r="H466" s="1241"/>
      <c r="I466" s="242"/>
      <c r="J466" s="213"/>
      <c r="K466" s="172"/>
      <c r="L466" s="172"/>
      <c r="M466" s="172"/>
      <c r="N466" s="172"/>
      <c r="O466" s="172"/>
      <c r="P466" s="172"/>
      <c r="Q466" s="172"/>
      <c r="R466" s="172"/>
      <c r="S466" s="172"/>
      <c r="T466" s="173"/>
      <c r="U466" s="174"/>
      <c r="V466" s="173"/>
      <c r="W466" s="174"/>
      <c r="X466" s="173"/>
      <c r="Y466" s="174"/>
      <c r="Z466" s="173"/>
      <c r="AA466" s="174"/>
      <c r="AB466" s="175"/>
      <c r="AC466" s="174"/>
      <c r="AD466" s="174"/>
      <c r="AE466" s="174"/>
      <c r="AF466" s="175"/>
      <c r="AG466" s="174"/>
      <c r="AH466" s="175"/>
      <c r="AI466" s="174"/>
      <c r="AJ466" s="172"/>
      <c r="AK466" s="172"/>
      <c r="AL466" s="172"/>
      <c r="AM466" s="172"/>
      <c r="AN466" s="172"/>
      <c r="AO466" s="172"/>
    </row>
    <row r="467" spans="1:41" ht="24" customHeight="1">
      <c r="A467" s="193"/>
      <c r="B467" s="280"/>
      <c r="C467" s="280"/>
      <c r="D467" s="280"/>
      <c r="E467" s="280"/>
      <c r="F467" s="280"/>
      <c r="G467" s="1241" t="s">
        <v>667</v>
      </c>
      <c r="H467" s="1241"/>
      <c r="I467" s="242"/>
      <c r="J467" s="213"/>
      <c r="K467" s="172"/>
      <c r="L467" s="172"/>
      <c r="M467" s="172"/>
      <c r="N467" s="172"/>
      <c r="O467" s="172"/>
      <c r="P467" s="172"/>
      <c r="Q467" s="172"/>
      <c r="R467" s="172"/>
      <c r="S467" s="172"/>
      <c r="T467" s="173"/>
      <c r="U467" s="174"/>
      <c r="V467" s="173"/>
      <c r="W467" s="174"/>
      <c r="X467" s="173"/>
      <c r="Y467" s="174"/>
      <c r="Z467" s="173"/>
      <c r="AA467" s="174"/>
      <c r="AB467" s="175"/>
      <c r="AC467" s="174"/>
      <c r="AD467" s="174"/>
      <c r="AE467" s="174"/>
      <c r="AF467" s="175"/>
      <c r="AG467" s="174"/>
      <c r="AH467" s="175"/>
      <c r="AI467" s="174"/>
      <c r="AJ467" s="172"/>
      <c r="AK467" s="172"/>
      <c r="AL467" s="172"/>
      <c r="AM467" s="172"/>
      <c r="AN467" s="172"/>
      <c r="AO467" s="172"/>
    </row>
    <row r="468" spans="1:41" ht="24" customHeight="1">
      <c r="A468" s="193"/>
      <c r="B468" s="280"/>
      <c r="C468" s="280"/>
      <c r="D468" s="280"/>
      <c r="E468" s="280"/>
      <c r="F468" s="280"/>
      <c r="G468" s="1241" t="s">
        <v>668</v>
      </c>
      <c r="H468" s="1241"/>
      <c r="I468" s="242"/>
      <c r="J468" s="213"/>
      <c r="K468" s="172"/>
      <c r="L468" s="172"/>
      <c r="M468" s="172"/>
      <c r="N468" s="172"/>
      <c r="O468" s="172"/>
      <c r="P468" s="172"/>
      <c r="Q468" s="172"/>
      <c r="R468" s="172"/>
      <c r="S468" s="172"/>
      <c r="T468" s="173"/>
      <c r="U468" s="174"/>
      <c r="V468" s="173"/>
      <c r="W468" s="174"/>
      <c r="X468" s="173"/>
      <c r="Y468" s="174"/>
      <c r="Z468" s="173"/>
      <c r="AA468" s="174"/>
      <c r="AB468" s="175"/>
      <c r="AC468" s="174"/>
      <c r="AD468" s="174"/>
      <c r="AE468" s="174"/>
      <c r="AF468" s="175"/>
      <c r="AG468" s="174"/>
      <c r="AH468" s="175"/>
      <c r="AI468" s="174"/>
      <c r="AJ468" s="172"/>
      <c r="AK468" s="172"/>
      <c r="AL468" s="172"/>
      <c r="AM468" s="172"/>
      <c r="AN468" s="172"/>
      <c r="AO468" s="172"/>
    </row>
    <row r="469" spans="1:41">
      <c r="A469" s="193"/>
      <c r="B469" s="280"/>
      <c r="C469" s="280"/>
      <c r="D469" s="280"/>
      <c r="E469" s="280"/>
      <c r="F469" s="280"/>
      <c r="G469" s="1241" t="s">
        <v>493</v>
      </c>
      <c r="H469" s="1241"/>
      <c r="I469" s="242"/>
      <c r="J469" s="213"/>
      <c r="K469" s="172"/>
      <c r="L469" s="172"/>
      <c r="M469" s="172"/>
      <c r="N469" s="172"/>
      <c r="O469" s="172"/>
      <c r="P469" s="172"/>
      <c r="Q469" s="172"/>
      <c r="R469" s="172"/>
      <c r="S469" s="172"/>
      <c r="T469" s="173"/>
      <c r="U469" s="174"/>
      <c r="V469" s="173"/>
      <c r="W469" s="174"/>
      <c r="X469" s="173"/>
      <c r="Y469" s="174"/>
      <c r="Z469" s="173"/>
      <c r="AA469" s="174"/>
      <c r="AB469" s="175"/>
      <c r="AC469" s="174"/>
      <c r="AD469" s="174"/>
      <c r="AE469" s="174"/>
      <c r="AF469" s="175"/>
      <c r="AG469" s="174"/>
      <c r="AH469" s="175"/>
      <c r="AI469" s="174"/>
      <c r="AJ469" s="172"/>
      <c r="AK469" s="172"/>
      <c r="AL469" s="172"/>
      <c r="AM469" s="172"/>
      <c r="AN469" s="172"/>
      <c r="AO469" s="172"/>
    </row>
    <row r="470" spans="1:41">
      <c r="A470" s="193"/>
      <c r="B470" s="283"/>
      <c r="C470" s="283"/>
      <c r="D470" s="283"/>
      <c r="E470" s="283"/>
      <c r="F470" s="283"/>
      <c r="G470" s="1246" t="s">
        <v>562</v>
      </c>
      <c r="H470" s="1246"/>
      <c r="I470" s="242"/>
      <c r="J470" s="213"/>
      <c r="K470" s="172"/>
      <c r="L470" s="172"/>
      <c r="M470" s="172"/>
      <c r="N470" s="172"/>
      <c r="O470" s="172"/>
      <c r="P470" s="172"/>
      <c r="Q470" s="172"/>
      <c r="R470" s="172"/>
      <c r="S470" s="172"/>
      <c r="T470" s="173"/>
      <c r="U470" s="174"/>
      <c r="V470" s="173"/>
      <c r="W470" s="174"/>
      <c r="X470" s="173"/>
      <c r="Y470" s="174"/>
      <c r="Z470" s="173"/>
      <c r="AA470" s="174"/>
      <c r="AB470" s="175"/>
      <c r="AC470" s="174"/>
      <c r="AD470" s="174"/>
      <c r="AE470" s="174"/>
      <c r="AF470" s="175"/>
      <c r="AG470" s="174"/>
      <c r="AH470" s="175"/>
      <c r="AI470" s="174"/>
      <c r="AJ470" s="172"/>
      <c r="AK470" s="172"/>
      <c r="AL470" s="172"/>
      <c r="AM470" s="172"/>
      <c r="AN470" s="172"/>
      <c r="AO470" s="172"/>
    </row>
    <row r="471" spans="1:41">
      <c r="A471" s="193"/>
      <c r="B471" s="228"/>
      <c r="C471" s="228"/>
      <c r="D471" s="228"/>
      <c r="E471" s="228"/>
      <c r="F471" s="228"/>
      <c r="G471" s="1246" t="s">
        <v>561</v>
      </c>
      <c r="H471" s="1246"/>
      <c r="I471" s="242"/>
      <c r="J471" s="213"/>
      <c r="K471" s="172"/>
      <c r="L471" s="172"/>
      <c r="M471" s="172"/>
      <c r="N471" s="172"/>
      <c r="O471" s="172"/>
      <c r="P471" s="172"/>
      <c r="Q471" s="172"/>
      <c r="R471" s="172"/>
      <c r="S471" s="172"/>
      <c r="T471" s="173"/>
      <c r="U471" s="174"/>
      <c r="V471" s="173"/>
      <c r="W471" s="174"/>
      <c r="X471" s="173"/>
      <c r="Y471" s="174"/>
      <c r="Z471" s="173"/>
      <c r="AA471" s="174"/>
      <c r="AB471" s="175"/>
      <c r="AC471" s="174"/>
      <c r="AD471" s="174"/>
      <c r="AE471" s="174"/>
      <c r="AF471" s="175"/>
      <c r="AG471" s="174"/>
      <c r="AH471" s="175"/>
      <c r="AI471" s="174"/>
      <c r="AJ471" s="172"/>
      <c r="AK471" s="172"/>
      <c r="AL471" s="172"/>
      <c r="AM471" s="172"/>
      <c r="AN471" s="172"/>
      <c r="AO471" s="172"/>
    </row>
    <row r="472" spans="1:41">
      <c r="A472" s="193"/>
      <c r="B472" s="215"/>
      <c r="C472" s="215"/>
      <c r="D472" s="215"/>
      <c r="E472" s="215"/>
      <c r="F472" s="215"/>
      <c r="G472" s="1246" t="s">
        <v>495</v>
      </c>
      <c r="H472" s="1246"/>
      <c r="I472" s="242"/>
      <c r="J472" s="213"/>
      <c r="K472" s="172"/>
      <c r="L472" s="172"/>
      <c r="M472" s="172"/>
      <c r="N472" s="172"/>
      <c r="O472" s="172"/>
      <c r="P472" s="172"/>
      <c r="Q472" s="172"/>
      <c r="R472" s="172"/>
      <c r="S472" s="172"/>
      <c r="T472" s="173"/>
      <c r="U472" s="174"/>
      <c r="V472" s="173"/>
      <c r="W472" s="174"/>
      <c r="X472" s="173"/>
      <c r="Y472" s="174"/>
      <c r="Z472" s="173"/>
      <c r="AA472" s="174"/>
      <c r="AB472" s="175"/>
      <c r="AC472" s="174"/>
      <c r="AD472" s="174"/>
      <c r="AE472" s="174"/>
      <c r="AF472" s="175"/>
      <c r="AG472" s="174"/>
      <c r="AH472" s="175"/>
      <c r="AI472" s="174"/>
      <c r="AJ472" s="172"/>
      <c r="AK472" s="172"/>
      <c r="AL472" s="172"/>
      <c r="AM472" s="172"/>
      <c r="AN472" s="172"/>
      <c r="AO472" s="172"/>
    </row>
    <row r="473" spans="1:41" ht="21" customHeight="1">
      <c r="A473" s="193"/>
      <c r="B473" s="237"/>
      <c r="C473" s="1244" t="s">
        <v>71</v>
      </c>
      <c r="D473" s="1244"/>
      <c r="E473" s="1244"/>
      <c r="F473" s="1244"/>
      <c r="G473" s="1244"/>
      <c r="H473" s="1244"/>
      <c r="I473" s="1244"/>
      <c r="J473" s="213"/>
      <c r="K473" s="172"/>
      <c r="L473" s="172"/>
      <c r="M473" s="172"/>
      <c r="N473" s="172"/>
      <c r="O473" s="172"/>
      <c r="P473" s="172"/>
      <c r="Q473" s="172"/>
      <c r="R473" s="180"/>
      <c r="S473" s="180"/>
      <c r="T473" s="180"/>
      <c r="U473" s="180"/>
      <c r="V473" s="180"/>
      <c r="W473" s="180"/>
      <c r="X473" s="180"/>
      <c r="Y473" s="18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</row>
    <row r="474" spans="1:41">
      <c r="A474" s="193"/>
      <c r="B474" s="232"/>
      <c r="C474" s="232"/>
      <c r="D474" s="232"/>
      <c r="E474" s="282"/>
      <c r="F474" s="1238" t="s">
        <v>155</v>
      </c>
      <c r="G474" s="1238"/>
      <c r="H474" s="1238"/>
      <c r="I474" s="1238"/>
      <c r="J474" s="213"/>
      <c r="K474" s="172"/>
      <c r="L474" s="172"/>
      <c r="M474" s="172"/>
      <c r="N474" s="172"/>
      <c r="O474" s="172"/>
      <c r="P474" s="172"/>
      <c r="Q474" s="172"/>
      <c r="R474" s="172"/>
      <c r="S474" s="172"/>
      <c r="T474" s="173"/>
      <c r="U474" s="174"/>
      <c r="V474" s="173"/>
      <c r="W474" s="174"/>
      <c r="X474" s="173"/>
      <c r="Y474" s="174"/>
      <c r="Z474" s="173"/>
      <c r="AA474" s="174"/>
      <c r="AB474" s="175"/>
      <c r="AC474" s="174"/>
      <c r="AD474" s="174"/>
      <c r="AE474" s="174"/>
      <c r="AF474" s="175"/>
      <c r="AG474" s="174"/>
      <c r="AH474" s="175"/>
      <c r="AI474" s="174"/>
      <c r="AJ474" s="172"/>
      <c r="AK474" s="172"/>
      <c r="AL474" s="172"/>
      <c r="AM474" s="172"/>
      <c r="AN474" s="172"/>
      <c r="AO474" s="172"/>
    </row>
    <row r="475" spans="1:41">
      <c r="A475" s="193"/>
      <c r="B475" s="232"/>
      <c r="C475" s="232"/>
      <c r="D475" s="232"/>
      <c r="E475" s="232"/>
      <c r="F475" s="210"/>
      <c r="G475" s="1238" t="s">
        <v>521</v>
      </c>
      <c r="H475" s="1238"/>
      <c r="I475" s="1238"/>
      <c r="J475" s="213"/>
      <c r="K475" s="172"/>
      <c r="L475" s="172"/>
      <c r="M475" s="172"/>
      <c r="N475" s="172"/>
      <c r="O475" s="172"/>
      <c r="P475" s="172"/>
      <c r="Q475" s="172"/>
      <c r="R475" s="172"/>
      <c r="S475" s="172"/>
      <c r="T475" s="173"/>
      <c r="U475" s="174"/>
      <c r="V475" s="173"/>
      <c r="W475" s="174"/>
      <c r="X475" s="173"/>
      <c r="Y475" s="174"/>
      <c r="Z475" s="173"/>
      <c r="AA475" s="174"/>
      <c r="AB475" s="175"/>
      <c r="AC475" s="174"/>
      <c r="AD475" s="174"/>
      <c r="AE475" s="174"/>
      <c r="AF475" s="175"/>
      <c r="AG475" s="174"/>
      <c r="AH475" s="175"/>
      <c r="AI475" s="174"/>
      <c r="AJ475" s="172"/>
      <c r="AK475" s="172"/>
      <c r="AL475" s="172"/>
      <c r="AM475" s="172"/>
      <c r="AN475" s="172"/>
      <c r="AO475" s="172"/>
    </row>
    <row r="476" spans="1:41" hidden="1">
      <c r="A476" s="193"/>
      <c r="B476" s="232"/>
      <c r="C476" s="232"/>
      <c r="D476" s="232"/>
      <c r="E476" s="232"/>
      <c r="F476" s="232"/>
      <c r="G476" s="232"/>
      <c r="H476" s="1238" t="s">
        <v>129</v>
      </c>
      <c r="I476" s="1238"/>
      <c r="J476" s="213"/>
      <c r="K476" s="172"/>
      <c r="L476" s="172"/>
      <c r="M476" s="172"/>
      <c r="N476" s="172"/>
      <c r="O476" s="172"/>
      <c r="P476" s="172"/>
      <c r="Q476" s="172"/>
      <c r="R476" s="172"/>
      <c r="S476" s="172"/>
      <c r="T476" s="173"/>
      <c r="U476" s="174"/>
      <c r="V476" s="173"/>
      <c r="W476" s="174"/>
      <c r="X476" s="173"/>
      <c r="Y476" s="174"/>
      <c r="Z476" s="173"/>
      <c r="AA476" s="174"/>
      <c r="AB476" s="175"/>
      <c r="AC476" s="174"/>
      <c r="AD476" s="174"/>
      <c r="AE476" s="174"/>
      <c r="AF476" s="175"/>
      <c r="AG476" s="174"/>
      <c r="AH476" s="175"/>
      <c r="AI476" s="174"/>
      <c r="AJ476" s="172"/>
      <c r="AK476" s="172"/>
      <c r="AL476" s="172"/>
      <c r="AM476" s="172"/>
      <c r="AN476" s="172"/>
      <c r="AO476" s="172"/>
    </row>
    <row r="477" spans="1:41" hidden="1">
      <c r="A477" s="193"/>
      <c r="B477" s="232"/>
      <c r="C477" s="232"/>
      <c r="D477" s="232"/>
      <c r="E477" s="232"/>
      <c r="F477" s="232"/>
      <c r="G477" s="232"/>
      <c r="H477" s="1238" t="s">
        <v>128</v>
      </c>
      <c r="I477" s="1238"/>
      <c r="J477" s="213"/>
      <c r="K477" s="172"/>
      <c r="L477" s="172"/>
      <c r="M477" s="172"/>
      <c r="N477" s="172"/>
      <c r="O477" s="172"/>
      <c r="P477" s="172"/>
      <c r="Q477" s="172"/>
      <c r="R477" s="172"/>
      <c r="S477" s="172"/>
      <c r="T477" s="173"/>
      <c r="U477" s="174"/>
      <c r="V477" s="173"/>
      <c r="W477" s="174"/>
      <c r="X477" s="173"/>
      <c r="Y477" s="174"/>
      <c r="Z477" s="173"/>
      <c r="AA477" s="174"/>
      <c r="AB477" s="175"/>
      <c r="AC477" s="174"/>
      <c r="AD477" s="174"/>
      <c r="AE477" s="174"/>
      <c r="AF477" s="175"/>
      <c r="AG477" s="174"/>
      <c r="AH477" s="175"/>
      <c r="AI477" s="174"/>
      <c r="AJ477" s="172"/>
      <c r="AK477" s="172"/>
      <c r="AL477" s="172"/>
      <c r="AM477" s="172"/>
      <c r="AN477" s="172"/>
      <c r="AO477" s="172"/>
    </row>
    <row r="478" spans="1:41" hidden="1">
      <c r="A478" s="193"/>
      <c r="B478" s="232"/>
      <c r="C478" s="232"/>
      <c r="D478" s="232"/>
      <c r="E478" s="232"/>
      <c r="F478" s="232"/>
      <c r="G478" s="232"/>
      <c r="H478" s="214" t="s">
        <v>283</v>
      </c>
      <c r="I478" s="280"/>
      <c r="J478" s="213"/>
      <c r="K478" s="172"/>
      <c r="L478" s="172"/>
      <c r="M478" s="172"/>
      <c r="N478" s="172"/>
      <c r="O478" s="172"/>
      <c r="P478" s="172"/>
      <c r="Q478" s="172"/>
      <c r="R478" s="172"/>
      <c r="S478" s="172"/>
      <c r="T478" s="173"/>
      <c r="U478" s="174"/>
      <c r="V478" s="173"/>
      <c r="W478" s="174"/>
      <c r="X478" s="173"/>
      <c r="Y478" s="174"/>
      <c r="Z478" s="173"/>
      <c r="AA478" s="174"/>
      <c r="AB478" s="175"/>
      <c r="AC478" s="174"/>
      <c r="AD478" s="174"/>
      <c r="AE478" s="174"/>
      <c r="AF478" s="175"/>
      <c r="AG478" s="174"/>
      <c r="AH478" s="175"/>
      <c r="AI478" s="174"/>
      <c r="AJ478" s="172"/>
      <c r="AK478" s="172"/>
      <c r="AL478" s="172"/>
      <c r="AM478" s="172"/>
      <c r="AN478" s="172"/>
      <c r="AO478" s="172"/>
    </row>
    <row r="479" spans="1:41" hidden="1">
      <c r="A479" s="193"/>
      <c r="B479" s="232"/>
      <c r="C479" s="232"/>
      <c r="D479" s="232"/>
      <c r="E479" s="232"/>
      <c r="F479" s="232"/>
      <c r="G479" s="232"/>
      <c r="H479" s="214" t="s">
        <v>284</v>
      </c>
      <c r="I479" s="280"/>
      <c r="J479" s="213"/>
      <c r="K479" s="172"/>
      <c r="L479" s="172"/>
      <c r="M479" s="172"/>
      <c r="N479" s="172"/>
      <c r="O479" s="172"/>
      <c r="P479" s="172"/>
      <c r="Q479" s="172"/>
      <c r="R479" s="172"/>
      <c r="S479" s="172"/>
      <c r="T479" s="173"/>
      <c r="U479" s="174"/>
      <c r="V479" s="173"/>
      <c r="W479" s="174"/>
      <c r="X479" s="173"/>
      <c r="Y479" s="174"/>
      <c r="Z479" s="173"/>
      <c r="AA479" s="174"/>
      <c r="AB479" s="175"/>
      <c r="AC479" s="174"/>
      <c r="AD479" s="174"/>
      <c r="AE479" s="174"/>
      <c r="AF479" s="175"/>
      <c r="AG479" s="174"/>
      <c r="AH479" s="175"/>
      <c r="AI479" s="174"/>
      <c r="AJ479" s="172"/>
      <c r="AK479" s="172"/>
      <c r="AL479" s="172"/>
      <c r="AM479" s="172"/>
      <c r="AN479" s="172"/>
      <c r="AO479" s="172"/>
    </row>
    <row r="480" spans="1:41" hidden="1">
      <c r="A480" s="193"/>
      <c r="B480" s="232"/>
      <c r="C480" s="232"/>
      <c r="D480" s="232"/>
      <c r="E480" s="232"/>
      <c r="F480" s="232"/>
      <c r="G480" s="232"/>
      <c r="H480" s="214" t="s">
        <v>285</v>
      </c>
      <c r="I480" s="280"/>
      <c r="J480" s="213"/>
      <c r="K480" s="172"/>
      <c r="L480" s="172"/>
      <c r="M480" s="172"/>
      <c r="N480" s="172"/>
      <c r="O480" s="172"/>
      <c r="P480" s="172"/>
      <c r="Q480" s="172"/>
      <c r="R480" s="172"/>
      <c r="S480" s="172"/>
      <c r="T480" s="173"/>
      <c r="U480" s="174"/>
      <c r="V480" s="173"/>
      <c r="W480" s="174"/>
      <c r="X480" s="173"/>
      <c r="Y480" s="174"/>
      <c r="Z480" s="173"/>
      <c r="AA480" s="174"/>
      <c r="AB480" s="175"/>
      <c r="AC480" s="174"/>
      <c r="AD480" s="174"/>
      <c r="AE480" s="174"/>
      <c r="AF480" s="175"/>
      <c r="AG480" s="174"/>
      <c r="AH480" s="175"/>
      <c r="AI480" s="174"/>
      <c r="AJ480" s="172"/>
      <c r="AK480" s="172"/>
      <c r="AL480" s="172"/>
      <c r="AM480" s="172"/>
      <c r="AN480" s="172"/>
      <c r="AO480" s="172"/>
    </row>
    <row r="481" spans="1:41" hidden="1">
      <c r="A481" s="193"/>
      <c r="B481" s="232"/>
      <c r="C481" s="232"/>
      <c r="D481" s="232"/>
      <c r="E481" s="232"/>
      <c r="F481" s="232"/>
      <c r="G481" s="232"/>
      <c r="H481" s="214" t="s">
        <v>286</v>
      </c>
      <c r="I481" s="280"/>
      <c r="J481" s="213"/>
      <c r="K481" s="172"/>
      <c r="L481" s="172"/>
      <c r="M481" s="172"/>
      <c r="N481" s="172"/>
      <c r="O481" s="172"/>
      <c r="P481" s="172"/>
      <c r="Q481" s="172"/>
      <c r="R481" s="172"/>
      <c r="S481" s="172"/>
      <c r="T481" s="173"/>
      <c r="U481" s="174"/>
      <c r="V481" s="173"/>
      <c r="W481" s="174"/>
      <c r="X481" s="173"/>
      <c r="Y481" s="174"/>
      <c r="Z481" s="173"/>
      <c r="AA481" s="174"/>
      <c r="AB481" s="175"/>
      <c r="AC481" s="174"/>
      <c r="AD481" s="174"/>
      <c r="AE481" s="174"/>
      <c r="AF481" s="175"/>
      <c r="AG481" s="174"/>
      <c r="AH481" s="175"/>
      <c r="AI481" s="174"/>
      <c r="AJ481" s="172"/>
      <c r="AK481" s="172"/>
      <c r="AL481" s="172"/>
      <c r="AM481" s="172"/>
      <c r="AN481" s="172"/>
      <c r="AO481" s="172"/>
    </row>
    <row r="482" spans="1:41">
      <c r="A482" s="193"/>
      <c r="B482" s="232"/>
      <c r="C482" s="232"/>
      <c r="D482" s="232"/>
      <c r="E482" s="232"/>
      <c r="F482" s="232"/>
      <c r="G482" s="1238" t="s">
        <v>522</v>
      </c>
      <c r="H482" s="1238"/>
      <c r="I482" s="1238"/>
      <c r="J482" s="213"/>
      <c r="K482" s="172"/>
      <c r="L482" s="172"/>
      <c r="M482" s="172"/>
      <c r="N482" s="172"/>
      <c r="O482" s="172"/>
      <c r="P482" s="172"/>
      <c r="Q482" s="172"/>
      <c r="R482" s="172"/>
      <c r="S482" s="172"/>
      <c r="T482" s="173"/>
      <c r="U482" s="174"/>
      <c r="V482" s="173"/>
      <c r="W482" s="174"/>
      <c r="X482" s="173"/>
      <c r="Y482" s="174"/>
      <c r="Z482" s="173"/>
      <c r="AA482" s="174"/>
      <c r="AB482" s="175"/>
      <c r="AC482" s="174"/>
      <c r="AD482" s="174"/>
      <c r="AE482" s="174"/>
      <c r="AF482" s="175"/>
      <c r="AG482" s="174"/>
      <c r="AH482" s="175"/>
      <c r="AI482" s="174"/>
      <c r="AJ482" s="172"/>
      <c r="AK482" s="172"/>
      <c r="AL482" s="172"/>
      <c r="AM482" s="172"/>
      <c r="AN482" s="172"/>
      <c r="AO482" s="172"/>
    </row>
    <row r="483" spans="1:41" ht="21" customHeight="1">
      <c r="A483" s="193"/>
      <c r="B483" s="232"/>
      <c r="C483" s="232"/>
      <c r="D483" s="232"/>
      <c r="E483" s="232"/>
      <c r="F483" s="1238" t="s">
        <v>287</v>
      </c>
      <c r="G483" s="1238"/>
      <c r="H483" s="1238"/>
      <c r="I483" s="1238"/>
      <c r="J483" s="213"/>
      <c r="K483" s="172"/>
      <c r="L483" s="172"/>
      <c r="M483" s="172"/>
      <c r="N483" s="172"/>
      <c r="O483" s="172"/>
      <c r="P483" s="172"/>
      <c r="Q483" s="172"/>
      <c r="R483" s="172"/>
      <c r="S483" s="172"/>
      <c r="T483" s="173"/>
      <c r="U483" s="174"/>
      <c r="V483" s="173"/>
      <c r="W483" s="174"/>
      <c r="X483" s="173"/>
      <c r="Y483" s="174"/>
      <c r="Z483" s="173"/>
      <c r="AA483" s="174"/>
      <c r="AB483" s="175"/>
      <c r="AC483" s="174"/>
      <c r="AD483" s="174"/>
      <c r="AE483" s="174"/>
      <c r="AF483" s="175"/>
      <c r="AG483" s="174"/>
      <c r="AH483" s="175"/>
      <c r="AI483" s="174"/>
      <c r="AJ483" s="172"/>
      <c r="AK483" s="172"/>
      <c r="AL483" s="172"/>
      <c r="AM483" s="172"/>
      <c r="AN483" s="172"/>
      <c r="AO483" s="172"/>
    </row>
    <row r="484" spans="1:41">
      <c r="A484" s="193"/>
      <c r="B484" s="232"/>
      <c r="C484" s="232"/>
      <c r="D484" s="232"/>
      <c r="E484" s="232"/>
      <c r="F484" s="232"/>
      <c r="G484" s="232"/>
      <c r="H484" s="1238" t="s">
        <v>127</v>
      </c>
      <c r="I484" s="1238"/>
      <c r="J484" s="213"/>
      <c r="K484" s="172"/>
      <c r="L484" s="172"/>
      <c r="M484" s="172"/>
      <c r="N484" s="172"/>
      <c r="O484" s="172"/>
      <c r="P484" s="172"/>
      <c r="Q484" s="172"/>
      <c r="R484" s="172"/>
      <c r="S484" s="172"/>
      <c r="T484" s="173"/>
      <c r="U484" s="174"/>
      <c r="V484" s="173"/>
      <c r="W484" s="174"/>
      <c r="X484" s="173"/>
      <c r="Y484" s="174"/>
      <c r="Z484" s="173"/>
      <c r="AA484" s="174"/>
      <c r="AB484" s="175"/>
      <c r="AC484" s="174"/>
      <c r="AD484" s="174"/>
      <c r="AE484" s="174"/>
      <c r="AF484" s="175"/>
      <c r="AG484" s="174"/>
      <c r="AH484" s="175"/>
      <c r="AI484" s="174"/>
      <c r="AJ484" s="172"/>
      <c r="AK484" s="172"/>
      <c r="AL484" s="172"/>
      <c r="AM484" s="172"/>
      <c r="AN484" s="172"/>
      <c r="AO484" s="172"/>
    </row>
    <row r="485" spans="1:41">
      <c r="A485" s="193"/>
      <c r="B485" s="232"/>
      <c r="C485" s="232"/>
      <c r="D485" s="232"/>
      <c r="E485" s="232"/>
      <c r="F485" s="232"/>
      <c r="G485" s="232"/>
      <c r="H485" s="1238" t="s">
        <v>563</v>
      </c>
      <c r="I485" s="1238"/>
      <c r="J485" s="213"/>
      <c r="K485" s="172"/>
      <c r="L485" s="172"/>
      <c r="M485" s="172"/>
      <c r="N485" s="172"/>
      <c r="O485" s="172"/>
      <c r="P485" s="172"/>
      <c r="Q485" s="172"/>
      <c r="R485" s="172"/>
      <c r="S485" s="172"/>
      <c r="T485" s="173"/>
      <c r="U485" s="174"/>
      <c r="V485" s="173"/>
      <c r="W485" s="174"/>
      <c r="X485" s="173"/>
      <c r="Y485" s="174"/>
      <c r="Z485" s="173"/>
      <c r="AA485" s="174"/>
      <c r="AB485" s="175"/>
      <c r="AC485" s="174"/>
      <c r="AD485" s="174"/>
      <c r="AE485" s="174"/>
      <c r="AF485" s="175"/>
      <c r="AG485" s="174"/>
      <c r="AH485" s="175"/>
      <c r="AI485" s="174"/>
      <c r="AJ485" s="172"/>
      <c r="AK485" s="172"/>
      <c r="AL485" s="172"/>
      <c r="AM485" s="172"/>
      <c r="AN485" s="172"/>
      <c r="AO485" s="172"/>
    </row>
    <row r="486" spans="1:41">
      <c r="A486" s="193"/>
      <c r="B486" s="232"/>
      <c r="C486" s="232"/>
      <c r="D486" s="232"/>
      <c r="E486" s="232"/>
      <c r="F486" s="232"/>
      <c r="G486" s="232"/>
      <c r="H486" s="1238" t="s">
        <v>126</v>
      </c>
      <c r="I486" s="1238"/>
      <c r="J486" s="213"/>
      <c r="K486" s="172"/>
      <c r="L486" s="172"/>
      <c r="M486" s="172"/>
      <c r="N486" s="172"/>
      <c r="O486" s="172"/>
      <c r="P486" s="172"/>
      <c r="Q486" s="172"/>
      <c r="R486" s="172"/>
      <c r="S486" s="172"/>
      <c r="T486" s="173"/>
      <c r="U486" s="174"/>
      <c r="V486" s="173"/>
      <c r="W486" s="174"/>
      <c r="X486" s="173"/>
      <c r="Y486" s="174"/>
      <c r="Z486" s="173"/>
      <c r="AA486" s="174"/>
      <c r="AB486" s="175"/>
      <c r="AC486" s="174"/>
      <c r="AD486" s="174"/>
      <c r="AE486" s="174"/>
      <c r="AF486" s="175"/>
      <c r="AG486" s="174"/>
      <c r="AH486" s="175"/>
      <c r="AI486" s="174"/>
      <c r="AJ486" s="172"/>
      <c r="AK486" s="172"/>
      <c r="AL486" s="172"/>
      <c r="AM486" s="172"/>
      <c r="AN486" s="172"/>
      <c r="AO486" s="172"/>
    </row>
    <row r="487" spans="1:41" ht="23.25" customHeight="1">
      <c r="A487" s="193"/>
      <c r="B487" s="232"/>
      <c r="C487" s="232"/>
      <c r="D487" s="232"/>
      <c r="E487" s="232"/>
      <c r="F487" s="232"/>
      <c r="G487" s="232"/>
      <c r="H487" s="1238" t="s">
        <v>494</v>
      </c>
      <c r="I487" s="1238"/>
      <c r="J487" s="213"/>
      <c r="K487" s="172"/>
      <c r="L487" s="172"/>
      <c r="M487" s="172"/>
      <c r="N487" s="172"/>
      <c r="O487" s="172"/>
      <c r="P487" s="172"/>
      <c r="Q487" s="172"/>
      <c r="R487" s="172"/>
      <c r="S487" s="172"/>
      <c r="T487" s="173"/>
      <c r="U487" s="174"/>
      <c r="V487" s="173"/>
      <c r="W487" s="174"/>
      <c r="X487" s="173"/>
      <c r="Y487" s="174"/>
      <c r="Z487" s="173"/>
      <c r="AA487" s="174"/>
      <c r="AB487" s="175"/>
      <c r="AC487" s="174"/>
      <c r="AD487" s="174"/>
      <c r="AE487" s="174"/>
      <c r="AF487" s="175"/>
      <c r="AG487" s="174"/>
      <c r="AH487" s="175"/>
      <c r="AI487" s="174"/>
      <c r="AJ487" s="172"/>
      <c r="AK487" s="172"/>
      <c r="AL487" s="172"/>
      <c r="AM487" s="172"/>
      <c r="AN487" s="172"/>
      <c r="AO487" s="172"/>
    </row>
    <row r="488" spans="1:41">
      <c r="A488" s="193"/>
      <c r="B488" s="215"/>
      <c r="C488" s="215"/>
      <c r="D488" s="215"/>
      <c r="E488" s="215"/>
      <c r="F488" s="288" t="s">
        <v>125</v>
      </c>
      <c r="G488" s="247"/>
      <c r="H488" s="247"/>
      <c r="I488" s="242"/>
      <c r="J488" s="213"/>
      <c r="K488" s="172"/>
      <c r="L488" s="172"/>
      <c r="M488" s="172"/>
      <c r="N488" s="172"/>
      <c r="O488" s="172"/>
      <c r="P488" s="172"/>
      <c r="Q488" s="172"/>
      <c r="R488" s="172"/>
      <c r="S488" s="172"/>
      <c r="T488" s="173"/>
      <c r="U488" s="174"/>
      <c r="V488" s="173"/>
      <c r="W488" s="174"/>
      <c r="X488" s="173"/>
      <c r="Y488" s="174"/>
      <c r="Z488" s="173"/>
      <c r="AA488" s="174"/>
      <c r="AB488" s="175"/>
      <c r="AC488" s="174"/>
      <c r="AD488" s="174"/>
      <c r="AE488" s="174"/>
      <c r="AF488" s="175"/>
      <c r="AG488" s="174"/>
      <c r="AH488" s="175"/>
      <c r="AI488" s="174"/>
      <c r="AJ488" s="172"/>
      <c r="AK488" s="172"/>
      <c r="AL488" s="172"/>
      <c r="AM488" s="172"/>
      <c r="AN488" s="172"/>
      <c r="AO488" s="172"/>
    </row>
    <row r="489" spans="1:41">
      <c r="A489" s="193"/>
      <c r="B489" s="215"/>
      <c r="C489" s="215"/>
      <c r="D489" s="215"/>
      <c r="E489" s="215"/>
      <c r="F489" s="288" t="s">
        <v>124</v>
      </c>
      <c r="G489" s="247"/>
      <c r="H489" s="247"/>
      <c r="I489" s="242"/>
      <c r="J489" s="213"/>
      <c r="K489" s="172"/>
      <c r="L489" s="172"/>
      <c r="M489" s="172"/>
      <c r="N489" s="172"/>
      <c r="O489" s="172"/>
      <c r="P489" s="172"/>
      <c r="Q489" s="172"/>
      <c r="R489" s="172"/>
      <c r="S489" s="172"/>
      <c r="T489" s="173"/>
      <c r="U489" s="174"/>
      <c r="V489" s="173"/>
      <c r="W489" s="174"/>
      <c r="X489" s="173"/>
      <c r="Y489" s="174"/>
      <c r="Z489" s="173"/>
      <c r="AA489" s="174"/>
      <c r="AB489" s="175"/>
      <c r="AC489" s="174"/>
      <c r="AD489" s="174"/>
      <c r="AE489" s="174"/>
      <c r="AF489" s="175"/>
      <c r="AG489" s="174"/>
      <c r="AH489" s="175"/>
      <c r="AI489" s="174"/>
      <c r="AJ489" s="172"/>
      <c r="AK489" s="172"/>
      <c r="AL489" s="172"/>
      <c r="AM489" s="172"/>
      <c r="AN489" s="172"/>
      <c r="AO489" s="172"/>
    </row>
    <row r="490" spans="1:41">
      <c r="A490" s="193"/>
      <c r="B490" s="232"/>
      <c r="C490" s="232"/>
      <c r="D490" s="232"/>
      <c r="E490" s="232"/>
      <c r="F490" s="232"/>
      <c r="G490" s="232"/>
      <c r="H490" s="1238" t="s">
        <v>497</v>
      </c>
      <c r="I490" s="1238"/>
      <c r="J490" s="213"/>
      <c r="K490" s="172"/>
      <c r="L490" s="172"/>
      <c r="M490" s="172"/>
      <c r="N490" s="172"/>
      <c r="O490" s="172"/>
      <c r="P490" s="172"/>
      <c r="Q490" s="172"/>
      <c r="R490" s="172"/>
      <c r="S490" s="172"/>
      <c r="T490" s="173"/>
      <c r="U490" s="174"/>
      <c r="V490" s="173"/>
      <c r="W490" s="174"/>
      <c r="X490" s="173"/>
      <c r="Y490" s="174"/>
      <c r="Z490" s="173"/>
      <c r="AA490" s="174"/>
      <c r="AB490" s="175"/>
      <c r="AC490" s="174"/>
      <c r="AD490" s="174"/>
      <c r="AE490" s="174"/>
      <c r="AF490" s="175"/>
      <c r="AG490" s="174"/>
      <c r="AH490" s="175"/>
      <c r="AI490" s="174"/>
      <c r="AJ490" s="172"/>
      <c r="AK490" s="172"/>
      <c r="AL490" s="172"/>
      <c r="AM490" s="172"/>
      <c r="AN490" s="172"/>
      <c r="AO490" s="172"/>
    </row>
    <row r="491" spans="1:41">
      <c r="A491" s="193"/>
      <c r="B491" s="237"/>
      <c r="C491" s="1263" t="s">
        <v>72</v>
      </c>
      <c r="D491" s="1263"/>
      <c r="E491" s="1263"/>
      <c r="F491" s="1263"/>
      <c r="G491" s="1263"/>
      <c r="H491" s="1263"/>
      <c r="I491" s="1263"/>
      <c r="J491" s="213"/>
      <c r="K491" s="172"/>
      <c r="L491" s="172"/>
      <c r="M491" s="172"/>
      <c r="N491" s="172"/>
      <c r="O491" s="172"/>
      <c r="P491" s="172"/>
      <c r="Q491" s="172"/>
      <c r="R491" s="181"/>
      <c r="S491" s="181"/>
      <c r="T491" s="181"/>
      <c r="U491" s="181"/>
      <c r="V491" s="181"/>
      <c r="W491" s="181"/>
      <c r="X491" s="181"/>
      <c r="Y491" s="181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</row>
    <row r="492" spans="1:41">
      <c r="A492" s="193"/>
      <c r="B492" s="232"/>
      <c r="C492" s="232"/>
      <c r="D492" s="232"/>
      <c r="E492" s="279"/>
      <c r="F492" s="1261" t="s">
        <v>523</v>
      </c>
      <c r="G492" s="1261"/>
      <c r="H492" s="1261"/>
      <c r="I492" s="1261"/>
      <c r="J492" s="1262"/>
      <c r="K492" s="172"/>
      <c r="L492" s="172"/>
      <c r="M492" s="172"/>
      <c r="N492" s="172"/>
      <c r="O492" s="172"/>
      <c r="P492" s="172"/>
      <c r="Q492" s="172"/>
      <c r="R492" s="172"/>
      <c r="S492" s="172"/>
      <c r="T492" s="173"/>
      <c r="U492" s="174"/>
      <c r="V492" s="173"/>
      <c r="W492" s="174"/>
      <c r="X492" s="173"/>
      <c r="Y492" s="174"/>
      <c r="Z492" s="173"/>
      <c r="AA492" s="174"/>
      <c r="AB492" s="182"/>
      <c r="AC492" s="174"/>
      <c r="AD492" s="174"/>
      <c r="AE492" s="174"/>
      <c r="AF492" s="182"/>
      <c r="AG492" s="174"/>
      <c r="AH492" s="182"/>
      <c r="AI492" s="174"/>
      <c r="AJ492" s="172"/>
      <c r="AK492" s="172"/>
      <c r="AL492" s="172"/>
      <c r="AM492" s="172"/>
      <c r="AN492" s="172"/>
      <c r="AO492" s="172"/>
    </row>
    <row r="493" spans="1:41">
      <c r="A493" s="193"/>
      <c r="B493" s="231"/>
      <c r="C493" s="231"/>
      <c r="D493" s="231"/>
      <c r="E493" s="231"/>
      <c r="F493" s="1258" t="s">
        <v>424</v>
      </c>
      <c r="G493" s="1258"/>
      <c r="H493" s="1258"/>
      <c r="I493" s="238"/>
      <c r="J493" s="213"/>
      <c r="K493" s="172"/>
      <c r="L493" s="172"/>
      <c r="M493" s="172"/>
      <c r="N493" s="172"/>
      <c r="O493" s="172"/>
      <c r="P493" s="172"/>
      <c r="Q493" s="172"/>
      <c r="R493" s="172"/>
      <c r="S493" s="172"/>
      <c r="T493" s="173"/>
      <c r="U493" s="174"/>
      <c r="V493" s="173"/>
      <c r="W493" s="174"/>
      <c r="X493" s="173"/>
      <c r="Y493" s="174"/>
      <c r="Z493" s="173"/>
      <c r="AA493" s="174"/>
      <c r="AB493" s="175"/>
      <c r="AC493" s="174"/>
      <c r="AD493" s="174"/>
      <c r="AE493" s="174"/>
      <c r="AF493" s="175"/>
      <c r="AG493" s="174"/>
      <c r="AH493" s="175"/>
      <c r="AI493" s="174"/>
      <c r="AJ493" s="172"/>
      <c r="AK493" s="172"/>
      <c r="AL493" s="172"/>
      <c r="AM493" s="172"/>
      <c r="AN493" s="172"/>
      <c r="AO493" s="172"/>
    </row>
    <row r="494" spans="1:41" hidden="1">
      <c r="A494" s="193"/>
      <c r="B494" s="232"/>
      <c r="C494" s="232"/>
      <c r="D494" s="232"/>
      <c r="E494" s="232"/>
      <c r="F494" s="232"/>
      <c r="G494" s="1246" t="s">
        <v>425</v>
      </c>
      <c r="H494" s="1246"/>
      <c r="I494" s="1246"/>
      <c r="J494" s="213"/>
      <c r="K494" s="172"/>
      <c r="L494" s="172"/>
      <c r="M494" s="172"/>
      <c r="N494" s="172"/>
      <c r="O494" s="172"/>
      <c r="P494" s="172"/>
      <c r="Q494" s="172"/>
      <c r="R494" s="172"/>
      <c r="S494" s="172"/>
      <c r="T494" s="173"/>
      <c r="U494" s="174"/>
      <c r="V494" s="173"/>
      <c r="W494" s="174"/>
      <c r="X494" s="173"/>
      <c r="Y494" s="174"/>
      <c r="Z494" s="173"/>
      <c r="AA494" s="174"/>
      <c r="AB494" s="175"/>
      <c r="AC494" s="174"/>
      <c r="AD494" s="174"/>
      <c r="AE494" s="174"/>
      <c r="AF494" s="175"/>
      <c r="AG494" s="174"/>
      <c r="AH494" s="175"/>
      <c r="AI494" s="174"/>
      <c r="AJ494" s="172"/>
      <c r="AK494" s="172"/>
      <c r="AL494" s="172"/>
      <c r="AM494" s="172"/>
      <c r="AN494" s="172"/>
      <c r="AO494" s="172"/>
    </row>
    <row r="495" spans="1:41" hidden="1">
      <c r="A495" s="193"/>
      <c r="B495" s="232"/>
      <c r="C495" s="232"/>
      <c r="D495" s="232"/>
      <c r="E495" s="232"/>
      <c r="F495" s="232"/>
      <c r="G495" s="1246" t="s">
        <v>114</v>
      </c>
      <c r="H495" s="1246"/>
      <c r="I495" s="1246"/>
      <c r="J495" s="213"/>
      <c r="K495" s="172"/>
      <c r="L495" s="172"/>
      <c r="M495" s="172"/>
      <c r="N495" s="172"/>
      <c r="O495" s="172"/>
      <c r="P495" s="172"/>
      <c r="Q495" s="172"/>
      <c r="R495" s="172"/>
      <c r="S495" s="172"/>
      <c r="T495" s="173"/>
      <c r="U495" s="174"/>
      <c r="V495" s="173"/>
      <c r="W495" s="174"/>
      <c r="X495" s="173"/>
      <c r="Y495" s="174"/>
      <c r="Z495" s="173"/>
      <c r="AA495" s="174"/>
      <c r="AB495" s="175"/>
      <c r="AC495" s="174"/>
      <c r="AD495" s="174"/>
      <c r="AE495" s="174"/>
      <c r="AF495" s="175"/>
      <c r="AG495" s="174"/>
      <c r="AH495" s="175"/>
      <c r="AI495" s="174"/>
      <c r="AJ495" s="172"/>
      <c r="AK495" s="172"/>
      <c r="AL495" s="172"/>
      <c r="AM495" s="172"/>
      <c r="AN495" s="172"/>
      <c r="AO495" s="172"/>
    </row>
    <row r="496" spans="1:41">
      <c r="A496" s="193"/>
      <c r="B496" s="231"/>
      <c r="C496" s="231"/>
      <c r="D496" s="231"/>
      <c r="E496" s="231"/>
      <c r="F496" s="1258" t="s">
        <v>426</v>
      </c>
      <c r="G496" s="1258"/>
      <c r="H496" s="1258"/>
      <c r="I496" s="1258"/>
      <c r="J496" s="213"/>
      <c r="K496" s="172"/>
      <c r="L496" s="172"/>
      <c r="M496" s="172"/>
      <c r="N496" s="172"/>
      <c r="O496" s="172"/>
      <c r="P496" s="172"/>
      <c r="Q496" s="172"/>
      <c r="R496" s="172"/>
      <c r="S496" s="172"/>
      <c r="T496" s="173"/>
      <c r="U496" s="174"/>
      <c r="V496" s="173"/>
      <c r="W496" s="174"/>
      <c r="X496" s="173"/>
      <c r="Y496" s="174"/>
      <c r="Z496" s="173"/>
      <c r="AA496" s="174"/>
      <c r="AB496" s="175"/>
      <c r="AC496" s="174"/>
      <c r="AD496" s="174"/>
      <c r="AE496" s="174"/>
      <c r="AF496" s="175"/>
      <c r="AG496" s="174"/>
      <c r="AH496" s="175"/>
      <c r="AI496" s="174"/>
      <c r="AJ496" s="172"/>
      <c r="AK496" s="172"/>
      <c r="AL496" s="172"/>
      <c r="AM496" s="172"/>
      <c r="AN496" s="172"/>
      <c r="AO496" s="172"/>
    </row>
    <row r="497" spans="1:41" hidden="1">
      <c r="A497" s="193"/>
      <c r="B497" s="232"/>
      <c r="C497" s="232"/>
      <c r="D497" s="232"/>
      <c r="E497" s="232"/>
      <c r="F497" s="232"/>
      <c r="G497" s="1246" t="s">
        <v>118</v>
      </c>
      <c r="H497" s="1246"/>
      <c r="I497" s="1246"/>
      <c r="J497" s="213"/>
      <c r="K497" s="172"/>
      <c r="L497" s="172"/>
      <c r="M497" s="172"/>
      <c r="N497" s="172"/>
      <c r="O497" s="172"/>
      <c r="P497" s="172"/>
      <c r="Q497" s="172"/>
      <c r="R497" s="172"/>
      <c r="S497" s="172"/>
      <c r="T497" s="173"/>
      <c r="U497" s="174"/>
      <c r="V497" s="173"/>
      <c r="W497" s="174"/>
      <c r="X497" s="173"/>
      <c r="Y497" s="174"/>
      <c r="Z497" s="173"/>
      <c r="AA497" s="174"/>
      <c r="AB497" s="175"/>
      <c r="AC497" s="174"/>
      <c r="AD497" s="174"/>
      <c r="AE497" s="174"/>
      <c r="AF497" s="175"/>
      <c r="AG497" s="174"/>
      <c r="AH497" s="175"/>
      <c r="AI497" s="174"/>
      <c r="AJ497" s="172"/>
      <c r="AK497" s="172"/>
      <c r="AL497" s="172"/>
      <c r="AM497" s="172"/>
      <c r="AN497" s="172"/>
      <c r="AO497" s="172"/>
    </row>
    <row r="498" spans="1:41" hidden="1">
      <c r="A498" s="193"/>
      <c r="B498" s="232"/>
      <c r="C498" s="232"/>
      <c r="D498" s="232"/>
      <c r="E498" s="232"/>
      <c r="F498" s="232"/>
      <c r="G498" s="1246" t="s">
        <v>119</v>
      </c>
      <c r="H498" s="1246"/>
      <c r="I498" s="1246"/>
      <c r="J498" s="213"/>
      <c r="K498" s="172"/>
      <c r="L498" s="172"/>
      <c r="M498" s="172"/>
      <c r="N498" s="172"/>
      <c r="O498" s="172"/>
      <c r="P498" s="172"/>
      <c r="Q498" s="172"/>
      <c r="R498" s="172"/>
      <c r="S498" s="172"/>
      <c r="T498" s="173"/>
      <c r="U498" s="174"/>
      <c r="V498" s="173"/>
      <c r="W498" s="174"/>
      <c r="X498" s="173"/>
      <c r="Y498" s="174"/>
      <c r="Z498" s="173"/>
      <c r="AA498" s="174"/>
      <c r="AB498" s="175"/>
      <c r="AC498" s="174"/>
      <c r="AD498" s="174"/>
      <c r="AE498" s="174"/>
      <c r="AF498" s="175"/>
      <c r="AG498" s="174"/>
      <c r="AH498" s="175"/>
      <c r="AI498" s="174"/>
      <c r="AJ498" s="172"/>
      <c r="AK498" s="172"/>
      <c r="AL498" s="172"/>
      <c r="AM498" s="172"/>
      <c r="AN498" s="172"/>
      <c r="AO498" s="172"/>
    </row>
    <row r="499" spans="1:41">
      <c r="A499" s="193"/>
      <c r="B499" s="232"/>
      <c r="C499" s="232"/>
      <c r="D499" s="232"/>
      <c r="E499" s="279"/>
      <c r="F499" s="1261" t="s">
        <v>564</v>
      </c>
      <c r="G499" s="1261"/>
      <c r="H499" s="1261"/>
      <c r="I499" s="1261"/>
      <c r="J499" s="1262"/>
      <c r="K499" s="172"/>
      <c r="L499" s="172"/>
      <c r="M499" s="172"/>
      <c r="N499" s="172"/>
      <c r="O499" s="172"/>
      <c r="P499" s="172"/>
      <c r="Q499" s="172"/>
      <c r="R499" s="172"/>
      <c r="S499" s="172"/>
      <c r="T499" s="173"/>
      <c r="U499" s="174"/>
      <c r="V499" s="173"/>
      <c r="W499" s="174"/>
      <c r="X499" s="173"/>
      <c r="Y499" s="174"/>
      <c r="Z499" s="173"/>
      <c r="AA499" s="174"/>
      <c r="AB499" s="182"/>
      <c r="AC499" s="174"/>
      <c r="AD499" s="174"/>
      <c r="AE499" s="174"/>
      <c r="AF499" s="182"/>
      <c r="AG499" s="174"/>
      <c r="AH499" s="182"/>
      <c r="AI499" s="174"/>
      <c r="AJ499" s="172"/>
      <c r="AK499" s="172"/>
      <c r="AL499" s="172"/>
      <c r="AM499" s="172"/>
      <c r="AN499" s="172"/>
      <c r="AO499" s="172"/>
    </row>
    <row r="500" spans="1:41">
      <c r="A500" s="193"/>
      <c r="B500" s="232"/>
      <c r="C500" s="232"/>
      <c r="D500" s="232"/>
      <c r="E500" s="232"/>
      <c r="F500" s="1259" t="s">
        <v>565</v>
      </c>
      <c r="G500" s="1260"/>
      <c r="H500" s="1260"/>
      <c r="I500" s="280"/>
      <c r="J500" s="213"/>
      <c r="K500" s="172"/>
      <c r="L500" s="172"/>
      <c r="M500" s="172"/>
      <c r="N500" s="172"/>
      <c r="O500" s="172"/>
      <c r="P500" s="172"/>
      <c r="Q500" s="172"/>
      <c r="R500" s="172"/>
      <c r="S500" s="172"/>
      <c r="T500" s="173"/>
      <c r="U500" s="174"/>
      <c r="V500" s="173"/>
      <c r="W500" s="174"/>
      <c r="X500" s="173"/>
      <c r="Y500" s="174"/>
      <c r="Z500" s="173"/>
      <c r="AA500" s="174"/>
      <c r="AB500" s="175"/>
      <c r="AC500" s="174"/>
      <c r="AD500" s="174"/>
      <c r="AE500" s="174"/>
      <c r="AF500" s="175"/>
      <c r="AG500" s="174"/>
      <c r="AH500" s="175"/>
      <c r="AI500" s="174"/>
      <c r="AJ500" s="172"/>
      <c r="AK500" s="172"/>
      <c r="AL500" s="172"/>
      <c r="AM500" s="172"/>
      <c r="AN500" s="172"/>
      <c r="AO500" s="172"/>
    </row>
    <row r="501" spans="1:41">
      <c r="A501" s="193"/>
      <c r="B501" s="228"/>
      <c r="C501" s="228"/>
      <c r="D501" s="228"/>
      <c r="E501" s="228"/>
      <c r="F501" s="240" t="s">
        <v>433</v>
      </c>
      <c r="G501" s="247"/>
      <c r="H501" s="247"/>
      <c r="I501" s="242"/>
      <c r="J501" s="213"/>
      <c r="K501" s="172"/>
      <c r="L501" s="172"/>
      <c r="M501" s="172"/>
      <c r="N501" s="172"/>
      <c r="O501" s="172"/>
      <c r="P501" s="172"/>
      <c r="Q501" s="172"/>
      <c r="R501" s="172"/>
      <c r="S501" s="172"/>
      <c r="T501" s="173"/>
      <c r="U501" s="174"/>
      <c r="V501" s="173"/>
      <c r="W501" s="174"/>
      <c r="X501" s="173"/>
      <c r="Y501" s="174"/>
      <c r="Z501" s="173"/>
      <c r="AA501" s="174"/>
      <c r="AB501" s="175"/>
      <c r="AC501" s="174"/>
      <c r="AD501" s="174"/>
      <c r="AE501" s="174"/>
      <c r="AF501" s="175"/>
      <c r="AG501" s="174"/>
      <c r="AH501" s="175"/>
      <c r="AI501" s="174"/>
      <c r="AJ501" s="172"/>
      <c r="AK501" s="172"/>
      <c r="AL501" s="172"/>
      <c r="AM501" s="172"/>
      <c r="AN501" s="172"/>
      <c r="AO501" s="172"/>
    </row>
    <row r="502" spans="1:41">
      <c r="A502" s="193"/>
      <c r="B502" s="228"/>
      <c r="C502" s="228"/>
      <c r="D502" s="228"/>
      <c r="E502" s="228"/>
      <c r="F502" s="240" t="s">
        <v>120</v>
      </c>
      <c r="G502" s="247"/>
      <c r="H502" s="247"/>
      <c r="I502" s="242"/>
      <c r="J502" s="213"/>
      <c r="K502" s="172"/>
      <c r="L502" s="172"/>
      <c r="M502" s="172"/>
      <c r="N502" s="172"/>
      <c r="O502" s="172"/>
      <c r="P502" s="172"/>
      <c r="Q502" s="172"/>
      <c r="R502" s="172"/>
      <c r="S502" s="172"/>
      <c r="T502" s="173"/>
      <c r="U502" s="174"/>
      <c r="V502" s="173"/>
      <c r="W502" s="174"/>
      <c r="X502" s="173"/>
      <c r="Y502" s="174"/>
      <c r="Z502" s="173"/>
      <c r="AA502" s="174"/>
      <c r="AB502" s="175"/>
      <c r="AC502" s="174"/>
      <c r="AD502" s="174"/>
      <c r="AE502" s="174"/>
      <c r="AF502" s="175"/>
      <c r="AG502" s="174"/>
      <c r="AH502" s="175"/>
      <c r="AI502" s="174"/>
      <c r="AJ502" s="172"/>
      <c r="AK502" s="172"/>
      <c r="AL502" s="172"/>
      <c r="AM502" s="172"/>
      <c r="AN502" s="172"/>
      <c r="AO502" s="172"/>
    </row>
    <row r="503" spans="1:41" ht="21" customHeight="1">
      <c r="A503" s="193"/>
      <c r="B503" s="239"/>
      <c r="C503" s="1244" t="s">
        <v>73</v>
      </c>
      <c r="D503" s="1244"/>
      <c r="E503" s="1244"/>
      <c r="F503" s="1244"/>
      <c r="G503" s="1244"/>
      <c r="H503" s="1244"/>
      <c r="I503" s="1244"/>
      <c r="J503" s="213"/>
      <c r="K503" s="172"/>
      <c r="L503" s="172"/>
      <c r="M503" s="172"/>
      <c r="N503" s="172"/>
      <c r="O503" s="172"/>
      <c r="P503" s="172"/>
      <c r="Q503" s="172"/>
      <c r="R503" s="180"/>
      <c r="S503" s="180"/>
      <c r="T503" s="180"/>
      <c r="U503" s="180"/>
      <c r="V503" s="180"/>
      <c r="W503" s="180"/>
      <c r="X503" s="180"/>
      <c r="Y503" s="18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</row>
    <row r="504" spans="1:41">
      <c r="A504" s="193"/>
      <c r="B504" s="232"/>
      <c r="C504" s="232"/>
      <c r="D504" s="232"/>
      <c r="E504" s="232"/>
      <c r="F504" s="1238" t="s">
        <v>296</v>
      </c>
      <c r="G504" s="1238"/>
      <c r="H504" s="1238"/>
      <c r="I504" s="1238"/>
      <c r="J504" s="213"/>
      <c r="K504" s="172"/>
      <c r="L504" s="172"/>
      <c r="M504" s="172"/>
      <c r="N504" s="172"/>
      <c r="O504" s="172"/>
      <c r="P504" s="172"/>
      <c r="Q504" s="172"/>
      <c r="R504" s="172"/>
      <c r="S504" s="172"/>
      <c r="T504" s="173"/>
      <c r="U504" s="174"/>
      <c r="V504" s="173"/>
      <c r="W504" s="174"/>
      <c r="X504" s="173"/>
      <c r="Y504" s="174"/>
      <c r="Z504" s="173"/>
      <c r="AA504" s="174"/>
      <c r="AB504" s="175"/>
      <c r="AC504" s="174"/>
      <c r="AD504" s="174"/>
      <c r="AE504" s="174"/>
      <c r="AF504" s="175"/>
      <c r="AG504" s="174"/>
      <c r="AH504" s="175"/>
      <c r="AI504" s="174"/>
      <c r="AJ504" s="172"/>
      <c r="AK504" s="172"/>
      <c r="AL504" s="172"/>
      <c r="AM504" s="172"/>
      <c r="AN504" s="172"/>
      <c r="AO504" s="172"/>
    </row>
    <row r="505" spans="1:41">
      <c r="A505" s="193"/>
      <c r="B505" s="232"/>
      <c r="C505" s="232"/>
      <c r="D505" s="232"/>
      <c r="E505" s="232"/>
      <c r="F505" s="280"/>
      <c r="G505" s="1238" t="s">
        <v>427</v>
      </c>
      <c r="H505" s="1238"/>
      <c r="I505" s="1238"/>
      <c r="J505" s="213"/>
      <c r="K505" s="172"/>
      <c r="L505" s="172"/>
      <c r="M505" s="172"/>
      <c r="N505" s="172"/>
      <c r="O505" s="172"/>
      <c r="P505" s="172"/>
      <c r="Q505" s="172"/>
      <c r="R505" s="172"/>
      <c r="S505" s="172"/>
      <c r="T505" s="173"/>
      <c r="U505" s="174"/>
      <c r="V505" s="173"/>
      <c r="W505" s="174"/>
      <c r="X505" s="173"/>
      <c r="Y505" s="174"/>
      <c r="Z505" s="173"/>
      <c r="AA505" s="174"/>
      <c r="AB505" s="175"/>
      <c r="AC505" s="174"/>
      <c r="AD505" s="174"/>
      <c r="AE505" s="174"/>
      <c r="AF505" s="175"/>
      <c r="AG505" s="174"/>
      <c r="AH505" s="175"/>
      <c r="AI505" s="174"/>
      <c r="AJ505" s="172"/>
      <c r="AK505" s="172"/>
      <c r="AL505" s="172"/>
      <c r="AM505" s="172"/>
      <c r="AN505" s="172"/>
      <c r="AO505" s="172"/>
    </row>
    <row r="506" spans="1:41" hidden="1">
      <c r="A506" s="193"/>
      <c r="B506" s="232"/>
      <c r="C506" s="232"/>
      <c r="D506" s="232"/>
      <c r="E506" s="232"/>
      <c r="F506" s="232"/>
      <c r="G506" s="282"/>
      <c r="H506" s="1238" t="s">
        <v>298</v>
      </c>
      <c r="I506" s="1238"/>
      <c r="J506" s="213"/>
      <c r="K506" s="172"/>
      <c r="L506" s="172"/>
      <c r="M506" s="172"/>
      <c r="N506" s="172"/>
      <c r="O506" s="172"/>
      <c r="P506" s="172"/>
      <c r="Q506" s="172"/>
      <c r="R506" s="172"/>
      <c r="S506" s="172"/>
      <c r="T506" s="173"/>
      <c r="U506" s="174"/>
      <c r="V506" s="173"/>
      <c r="W506" s="174"/>
      <c r="X506" s="173"/>
      <c r="Y506" s="174"/>
      <c r="Z506" s="173"/>
      <c r="AA506" s="174"/>
      <c r="AB506" s="175"/>
      <c r="AC506" s="174"/>
      <c r="AD506" s="174"/>
      <c r="AE506" s="174"/>
      <c r="AF506" s="175"/>
      <c r="AG506" s="174"/>
      <c r="AH506" s="175"/>
      <c r="AI506" s="174"/>
      <c r="AJ506" s="172"/>
      <c r="AK506" s="172"/>
      <c r="AL506" s="172"/>
      <c r="AM506" s="172"/>
      <c r="AN506" s="172"/>
      <c r="AO506" s="172"/>
    </row>
    <row r="507" spans="1:41" hidden="1">
      <c r="A507" s="193"/>
      <c r="B507" s="232"/>
      <c r="C507" s="232"/>
      <c r="D507" s="232"/>
      <c r="E507" s="232"/>
      <c r="F507" s="232"/>
      <c r="G507" s="282"/>
      <c r="H507" s="214" t="s">
        <v>299</v>
      </c>
      <c r="I507" s="280"/>
      <c r="J507" s="213"/>
      <c r="K507" s="172"/>
      <c r="L507" s="172"/>
      <c r="M507" s="172"/>
      <c r="N507" s="172"/>
      <c r="O507" s="172"/>
      <c r="P507" s="172"/>
      <c r="Q507" s="172"/>
      <c r="R507" s="172"/>
      <c r="S507" s="172"/>
      <c r="T507" s="173"/>
      <c r="U507" s="174"/>
      <c r="V507" s="173"/>
      <c r="W507" s="174"/>
      <c r="X507" s="173"/>
      <c r="Y507" s="174"/>
      <c r="Z507" s="173"/>
      <c r="AA507" s="174"/>
      <c r="AB507" s="175"/>
      <c r="AC507" s="174"/>
      <c r="AD507" s="174"/>
      <c r="AE507" s="174"/>
      <c r="AF507" s="175"/>
      <c r="AG507" s="174"/>
      <c r="AH507" s="175"/>
      <c r="AI507" s="174"/>
      <c r="AJ507" s="172"/>
      <c r="AK507" s="172"/>
      <c r="AL507" s="172"/>
      <c r="AM507" s="172"/>
      <c r="AN507" s="172"/>
      <c r="AO507" s="172"/>
    </row>
    <row r="508" spans="1:41" hidden="1">
      <c r="A508" s="193"/>
      <c r="B508" s="232"/>
      <c r="C508" s="232"/>
      <c r="D508" s="232"/>
      <c r="E508" s="232"/>
      <c r="F508" s="232"/>
      <c r="G508" s="282"/>
      <c r="H508" s="214" t="s">
        <v>300</v>
      </c>
      <c r="I508" s="280"/>
      <c r="J508" s="213"/>
      <c r="K508" s="172"/>
      <c r="L508" s="172"/>
      <c r="M508" s="172"/>
      <c r="N508" s="172"/>
      <c r="O508" s="172"/>
      <c r="P508" s="172"/>
      <c r="Q508" s="172"/>
      <c r="R508" s="172"/>
      <c r="S508" s="172"/>
      <c r="T508" s="173"/>
      <c r="U508" s="174"/>
      <c r="V508" s="173"/>
      <c r="W508" s="174"/>
      <c r="X508" s="173"/>
      <c r="Y508" s="174"/>
      <c r="Z508" s="173"/>
      <c r="AA508" s="174"/>
      <c r="AB508" s="175"/>
      <c r="AC508" s="174"/>
      <c r="AD508" s="174"/>
      <c r="AE508" s="174"/>
      <c r="AF508" s="175"/>
      <c r="AG508" s="174"/>
      <c r="AH508" s="175"/>
      <c r="AI508" s="174"/>
      <c r="AJ508" s="172"/>
      <c r="AK508" s="172"/>
      <c r="AL508" s="172"/>
      <c r="AM508" s="172"/>
      <c r="AN508" s="172"/>
      <c r="AO508" s="172"/>
    </row>
    <row r="509" spans="1:41" hidden="1">
      <c r="A509" s="193"/>
      <c r="B509" s="232"/>
      <c r="C509" s="232"/>
      <c r="D509" s="232"/>
      <c r="E509" s="232"/>
      <c r="F509" s="232"/>
      <c r="G509" s="194"/>
      <c r="H509" s="1238" t="s">
        <v>428</v>
      </c>
      <c r="I509" s="1238"/>
      <c r="J509" s="213"/>
      <c r="K509" s="172"/>
      <c r="L509" s="172"/>
      <c r="M509" s="172"/>
      <c r="N509" s="172"/>
      <c r="O509" s="172"/>
      <c r="P509" s="172"/>
      <c r="Q509" s="172"/>
      <c r="R509" s="172"/>
      <c r="S509" s="172"/>
      <c r="T509" s="173"/>
      <c r="U509" s="174"/>
      <c r="V509" s="173"/>
      <c r="W509" s="174"/>
      <c r="X509" s="173"/>
      <c r="Y509" s="174"/>
      <c r="Z509" s="173"/>
      <c r="AA509" s="174"/>
      <c r="AB509" s="175"/>
      <c r="AC509" s="174"/>
      <c r="AD509" s="174"/>
      <c r="AE509" s="174"/>
      <c r="AF509" s="175"/>
      <c r="AG509" s="174"/>
      <c r="AH509" s="175"/>
      <c r="AI509" s="174"/>
      <c r="AJ509" s="172"/>
      <c r="AK509" s="172"/>
      <c r="AL509" s="172"/>
      <c r="AM509" s="172"/>
      <c r="AN509" s="172"/>
      <c r="AO509" s="172"/>
    </row>
    <row r="510" spans="1:41" hidden="1">
      <c r="A510" s="193"/>
      <c r="B510" s="232"/>
      <c r="C510" s="232"/>
      <c r="D510" s="232"/>
      <c r="E510" s="232"/>
      <c r="F510" s="232"/>
      <c r="G510" s="194"/>
      <c r="H510" s="1238" t="s">
        <v>135</v>
      </c>
      <c r="I510" s="1238"/>
      <c r="J510" s="213"/>
      <c r="K510" s="172"/>
      <c r="L510" s="172"/>
      <c r="M510" s="172"/>
      <c r="N510" s="172"/>
      <c r="O510" s="172"/>
      <c r="P510" s="172"/>
      <c r="Q510" s="172"/>
      <c r="R510" s="172"/>
      <c r="S510" s="172"/>
      <c r="T510" s="173"/>
      <c r="U510" s="174"/>
      <c r="V510" s="173"/>
      <c r="W510" s="174"/>
      <c r="X510" s="173"/>
      <c r="Y510" s="174"/>
      <c r="Z510" s="173"/>
      <c r="AA510" s="174"/>
      <c r="AB510" s="175"/>
      <c r="AC510" s="174"/>
      <c r="AD510" s="174"/>
      <c r="AE510" s="174"/>
      <c r="AF510" s="175"/>
      <c r="AG510" s="174"/>
      <c r="AH510" s="175"/>
      <c r="AI510" s="174"/>
      <c r="AJ510" s="172"/>
      <c r="AK510" s="172"/>
      <c r="AL510" s="172"/>
      <c r="AM510" s="172"/>
      <c r="AN510" s="172"/>
      <c r="AO510" s="172"/>
    </row>
    <row r="511" spans="1:41" hidden="1">
      <c r="A511" s="193"/>
      <c r="B511" s="232"/>
      <c r="C511" s="232"/>
      <c r="D511" s="232"/>
      <c r="E511" s="232"/>
      <c r="F511" s="232"/>
      <c r="G511" s="194"/>
      <c r="H511" s="214" t="s">
        <v>304</v>
      </c>
      <c r="I511" s="280"/>
      <c r="J511" s="213"/>
      <c r="K511" s="172"/>
      <c r="L511" s="172"/>
      <c r="M511" s="172"/>
      <c r="N511" s="172"/>
      <c r="O511" s="172"/>
      <c r="P511" s="172"/>
      <c r="Q511" s="172"/>
      <c r="R511" s="172"/>
      <c r="S511" s="172"/>
      <c r="T511" s="173"/>
      <c r="U511" s="174"/>
      <c r="V511" s="173"/>
      <c r="W511" s="174"/>
      <c r="X511" s="173"/>
      <c r="Y511" s="174"/>
      <c r="Z511" s="173"/>
      <c r="AA511" s="174"/>
      <c r="AB511" s="175"/>
      <c r="AC511" s="174"/>
      <c r="AD511" s="174"/>
      <c r="AE511" s="174"/>
      <c r="AF511" s="175"/>
      <c r="AG511" s="174"/>
      <c r="AH511" s="175"/>
      <c r="AI511" s="174"/>
      <c r="AJ511" s="172"/>
      <c r="AK511" s="172"/>
      <c r="AL511" s="172"/>
      <c r="AM511" s="172"/>
      <c r="AN511" s="172"/>
      <c r="AO511" s="172"/>
    </row>
    <row r="512" spans="1:41" hidden="1">
      <c r="A512" s="193"/>
      <c r="B512" s="232"/>
      <c r="C512" s="232"/>
      <c r="D512" s="232"/>
      <c r="E512" s="232"/>
      <c r="F512" s="232"/>
      <c r="G512" s="194"/>
      <c r="H512" s="214" t="s">
        <v>305</v>
      </c>
      <c r="I512" s="280"/>
      <c r="J512" s="213"/>
      <c r="K512" s="172"/>
      <c r="L512" s="172"/>
      <c r="M512" s="172"/>
      <c r="N512" s="172"/>
      <c r="O512" s="172"/>
      <c r="P512" s="172"/>
      <c r="Q512" s="172"/>
      <c r="R512" s="172"/>
      <c r="S512" s="172"/>
      <c r="T512" s="173"/>
      <c r="U512" s="174"/>
      <c r="V512" s="173"/>
      <c r="W512" s="174"/>
      <c r="X512" s="173"/>
      <c r="Y512" s="174"/>
      <c r="Z512" s="173"/>
      <c r="AA512" s="174"/>
      <c r="AB512" s="175"/>
      <c r="AC512" s="174"/>
      <c r="AD512" s="174"/>
      <c r="AE512" s="174"/>
      <c r="AF512" s="175"/>
      <c r="AG512" s="174"/>
      <c r="AH512" s="175"/>
      <c r="AI512" s="174"/>
      <c r="AJ512" s="172"/>
      <c r="AK512" s="172"/>
      <c r="AL512" s="172"/>
      <c r="AM512" s="172"/>
      <c r="AN512" s="172"/>
      <c r="AO512" s="172"/>
    </row>
    <row r="513" spans="1:41" hidden="1">
      <c r="A513" s="193"/>
      <c r="B513" s="232"/>
      <c r="C513" s="232"/>
      <c r="D513" s="232"/>
      <c r="E513" s="232"/>
      <c r="F513" s="232"/>
      <c r="G513" s="194"/>
      <c r="H513" s="1238" t="s">
        <v>306</v>
      </c>
      <c r="I513" s="1238"/>
      <c r="J513" s="213"/>
      <c r="K513" s="172"/>
      <c r="L513" s="172"/>
      <c r="M513" s="172"/>
      <c r="N513" s="172"/>
      <c r="O513" s="172"/>
      <c r="P513" s="172"/>
      <c r="Q513" s="172"/>
      <c r="R513" s="172"/>
      <c r="S513" s="172"/>
      <c r="T513" s="173"/>
      <c r="U513" s="174"/>
      <c r="V513" s="173"/>
      <c r="W513" s="174"/>
      <c r="X513" s="173"/>
      <c r="Y513" s="174"/>
      <c r="Z513" s="173"/>
      <c r="AA513" s="174"/>
      <c r="AB513" s="175"/>
      <c r="AC513" s="174"/>
      <c r="AD513" s="174"/>
      <c r="AE513" s="174"/>
      <c r="AF513" s="175"/>
      <c r="AG513" s="174"/>
      <c r="AH513" s="175"/>
      <c r="AI513" s="174"/>
      <c r="AJ513" s="172"/>
      <c r="AK513" s="172"/>
      <c r="AL513" s="172"/>
      <c r="AM513" s="172"/>
      <c r="AN513" s="172"/>
      <c r="AO513" s="172"/>
    </row>
    <row r="514" spans="1:41">
      <c r="A514" s="193"/>
      <c r="B514" s="232"/>
      <c r="C514" s="232"/>
      <c r="D514" s="232"/>
      <c r="E514" s="232"/>
      <c r="F514" s="232"/>
      <c r="G514" s="1238" t="s">
        <v>566</v>
      </c>
      <c r="H514" s="1238"/>
      <c r="I514" s="1238"/>
      <c r="J514" s="213"/>
      <c r="K514" s="172"/>
      <c r="L514" s="172"/>
      <c r="M514" s="172"/>
      <c r="N514" s="172"/>
      <c r="O514" s="172"/>
      <c r="P514" s="172"/>
      <c r="Q514" s="172"/>
      <c r="R514" s="172"/>
      <c r="S514" s="172"/>
      <c r="T514" s="173"/>
      <c r="U514" s="174"/>
      <c r="V514" s="173"/>
      <c r="W514" s="174"/>
      <c r="X514" s="173"/>
      <c r="Y514" s="174"/>
      <c r="Z514" s="173"/>
      <c r="AA514" s="174"/>
      <c r="AB514" s="175"/>
      <c r="AC514" s="174"/>
      <c r="AD514" s="174"/>
      <c r="AE514" s="174"/>
      <c r="AF514" s="175"/>
      <c r="AG514" s="174"/>
      <c r="AH514" s="175"/>
      <c r="AI514" s="174"/>
      <c r="AJ514" s="172"/>
      <c r="AK514" s="172"/>
      <c r="AL514" s="172"/>
      <c r="AM514" s="172"/>
      <c r="AN514" s="172"/>
      <c r="AO514" s="172"/>
    </row>
    <row r="515" spans="1:41" ht="21" customHeight="1">
      <c r="A515" s="193"/>
      <c r="B515" s="232"/>
      <c r="C515" s="232"/>
      <c r="D515" s="232"/>
      <c r="E515" s="232"/>
      <c r="F515" s="1238" t="s">
        <v>307</v>
      </c>
      <c r="G515" s="1238"/>
      <c r="H515" s="1238"/>
      <c r="I515" s="1238"/>
      <c r="J515" s="213"/>
      <c r="K515" s="172"/>
      <c r="L515" s="172"/>
      <c r="M515" s="172"/>
      <c r="N515" s="172"/>
      <c r="O515" s="172"/>
      <c r="P515" s="172"/>
      <c r="Q515" s="172"/>
      <c r="R515" s="172"/>
      <c r="S515" s="172"/>
      <c r="T515" s="173"/>
      <c r="U515" s="174"/>
      <c r="V515" s="173"/>
      <c r="W515" s="174"/>
      <c r="X515" s="173"/>
      <c r="Y515" s="174"/>
      <c r="Z515" s="173"/>
      <c r="AA515" s="174"/>
      <c r="AB515" s="175"/>
      <c r="AC515" s="174"/>
      <c r="AD515" s="174"/>
      <c r="AE515" s="174"/>
      <c r="AF515" s="175"/>
      <c r="AG515" s="174"/>
      <c r="AH515" s="175"/>
      <c r="AI515" s="174"/>
      <c r="AJ515" s="172"/>
      <c r="AK515" s="172"/>
      <c r="AL515" s="172"/>
      <c r="AM515" s="172"/>
      <c r="AN515" s="172"/>
      <c r="AO515" s="172"/>
    </row>
    <row r="516" spans="1:41">
      <c r="A516" s="193"/>
      <c r="B516" s="232"/>
      <c r="C516" s="232"/>
      <c r="D516" s="232"/>
      <c r="E516" s="232"/>
      <c r="F516" s="232"/>
      <c r="G516" s="1238" t="s">
        <v>498</v>
      </c>
      <c r="H516" s="1238"/>
      <c r="I516" s="1238"/>
      <c r="J516" s="213"/>
      <c r="K516" s="172"/>
      <c r="L516" s="172"/>
      <c r="M516" s="172"/>
      <c r="N516" s="172"/>
      <c r="O516" s="172"/>
      <c r="P516" s="172"/>
      <c r="Q516" s="172"/>
      <c r="R516" s="172"/>
      <c r="S516" s="172"/>
      <c r="T516" s="173"/>
      <c r="U516" s="174"/>
      <c r="V516" s="173"/>
      <c r="W516" s="174"/>
      <c r="X516" s="173"/>
      <c r="Y516" s="174"/>
      <c r="Z516" s="173"/>
      <c r="AA516" s="174"/>
      <c r="AB516" s="175"/>
      <c r="AC516" s="174"/>
      <c r="AD516" s="174"/>
      <c r="AE516" s="174"/>
      <c r="AF516" s="175"/>
      <c r="AG516" s="174"/>
      <c r="AH516" s="175"/>
      <c r="AI516" s="174"/>
      <c r="AJ516" s="172"/>
      <c r="AK516" s="172"/>
      <c r="AL516" s="172"/>
      <c r="AM516" s="172"/>
      <c r="AN516" s="172"/>
      <c r="AO516" s="172"/>
    </row>
    <row r="517" spans="1:41">
      <c r="A517" s="193"/>
      <c r="B517" s="280"/>
      <c r="C517" s="280"/>
      <c r="D517" s="280"/>
      <c r="E517" s="1257" t="s">
        <v>567</v>
      </c>
      <c r="F517" s="1257"/>
      <c r="G517" s="1257"/>
      <c r="H517" s="1257"/>
      <c r="I517" s="242"/>
      <c r="J517" s="213"/>
      <c r="K517" s="172"/>
      <c r="L517" s="172"/>
      <c r="M517" s="172"/>
      <c r="N517" s="172"/>
      <c r="O517" s="172"/>
      <c r="P517" s="172"/>
      <c r="Q517" s="172"/>
      <c r="R517" s="172"/>
      <c r="S517" s="172"/>
      <c r="T517" s="173"/>
      <c r="U517" s="174"/>
      <c r="V517" s="173"/>
      <c r="W517" s="174"/>
      <c r="X517" s="173"/>
      <c r="Y517" s="174"/>
      <c r="Z517" s="173"/>
      <c r="AA517" s="174"/>
      <c r="AB517" s="175"/>
      <c r="AC517" s="174"/>
      <c r="AD517" s="174"/>
      <c r="AE517" s="174"/>
      <c r="AF517" s="175"/>
      <c r="AG517" s="174"/>
      <c r="AH517" s="175"/>
      <c r="AI517" s="174"/>
      <c r="AJ517" s="172"/>
      <c r="AK517" s="172"/>
      <c r="AL517" s="172"/>
      <c r="AM517" s="172"/>
      <c r="AN517" s="172"/>
      <c r="AO517" s="172"/>
    </row>
    <row r="518" spans="1:41">
      <c r="A518" s="193"/>
      <c r="B518" s="280"/>
      <c r="C518" s="280"/>
      <c r="D518" s="280"/>
      <c r="E518" s="1257" t="s">
        <v>568</v>
      </c>
      <c r="F518" s="1257"/>
      <c r="G518" s="1257"/>
      <c r="H518" s="1257"/>
      <c r="I518" s="242"/>
      <c r="J518" s="213"/>
      <c r="K518" s="172"/>
      <c r="L518" s="172"/>
      <c r="M518" s="172"/>
      <c r="N518" s="172"/>
      <c r="O518" s="172"/>
      <c r="P518" s="172"/>
      <c r="Q518" s="172"/>
      <c r="R518" s="172"/>
      <c r="S518" s="172"/>
      <c r="T518" s="173"/>
      <c r="U518" s="174"/>
      <c r="V518" s="173"/>
      <c r="W518" s="174"/>
      <c r="X518" s="173"/>
      <c r="Y518" s="174"/>
      <c r="Z518" s="173"/>
      <c r="AA518" s="174"/>
      <c r="AB518" s="175"/>
      <c r="AC518" s="174"/>
      <c r="AD518" s="174"/>
      <c r="AE518" s="174"/>
      <c r="AF518" s="175"/>
      <c r="AG518" s="174"/>
      <c r="AH518" s="175"/>
      <c r="AI518" s="174"/>
      <c r="AJ518" s="172"/>
      <c r="AK518" s="172"/>
      <c r="AL518" s="172"/>
      <c r="AM518" s="172"/>
      <c r="AN518" s="172"/>
      <c r="AO518" s="172"/>
    </row>
    <row r="519" spans="1:41">
      <c r="A519" s="193"/>
      <c r="B519" s="280"/>
      <c r="C519" s="280"/>
      <c r="D519" s="280"/>
      <c r="E519" s="1257" t="s">
        <v>121</v>
      </c>
      <c r="F519" s="1257"/>
      <c r="G519" s="1257"/>
      <c r="H519" s="1257"/>
      <c r="I519" s="242"/>
      <c r="J519" s="213"/>
      <c r="K519" s="172"/>
      <c r="L519" s="172"/>
      <c r="M519" s="172"/>
      <c r="N519" s="172"/>
      <c r="O519" s="172"/>
      <c r="P519" s="172"/>
      <c r="Q519" s="172"/>
      <c r="R519" s="172"/>
      <c r="S519" s="172"/>
      <c r="T519" s="173"/>
      <c r="U519" s="174"/>
      <c r="V519" s="173"/>
      <c r="W519" s="174"/>
      <c r="X519" s="173"/>
      <c r="Y519" s="174"/>
      <c r="Z519" s="173"/>
      <c r="AA519" s="174"/>
      <c r="AB519" s="175"/>
      <c r="AC519" s="174"/>
      <c r="AD519" s="174"/>
      <c r="AE519" s="174"/>
      <c r="AF519" s="175"/>
      <c r="AG519" s="174"/>
      <c r="AH519" s="175"/>
      <c r="AI519" s="174"/>
      <c r="AJ519" s="172"/>
      <c r="AK519" s="172"/>
      <c r="AL519" s="172"/>
      <c r="AM519" s="172"/>
      <c r="AN519" s="172"/>
      <c r="AO519" s="172"/>
    </row>
    <row r="520" spans="1:41">
      <c r="A520" s="193"/>
      <c r="B520" s="280"/>
      <c r="C520" s="280"/>
      <c r="D520" s="280"/>
      <c r="E520" s="1257" t="s">
        <v>122</v>
      </c>
      <c r="F520" s="1257"/>
      <c r="G520" s="1257"/>
      <c r="H520" s="1257"/>
      <c r="I520" s="242"/>
      <c r="J520" s="213"/>
      <c r="K520" s="172"/>
      <c r="L520" s="172"/>
      <c r="M520" s="172"/>
      <c r="N520" s="172"/>
      <c r="O520" s="172"/>
      <c r="P520" s="172"/>
      <c r="Q520" s="172"/>
      <c r="R520" s="172"/>
      <c r="S520" s="172"/>
      <c r="T520" s="173"/>
      <c r="U520" s="174"/>
      <c r="V520" s="173"/>
      <c r="W520" s="174"/>
      <c r="X520" s="173"/>
      <c r="Y520" s="174"/>
      <c r="Z520" s="173"/>
      <c r="AA520" s="174"/>
      <c r="AB520" s="175"/>
      <c r="AC520" s="174"/>
      <c r="AD520" s="174"/>
      <c r="AE520" s="174"/>
      <c r="AF520" s="175"/>
      <c r="AG520" s="174"/>
      <c r="AH520" s="175"/>
      <c r="AI520" s="174"/>
      <c r="AJ520" s="172"/>
      <c r="AK520" s="172"/>
      <c r="AL520" s="172"/>
      <c r="AM520" s="172"/>
      <c r="AN520" s="172"/>
      <c r="AO520" s="172"/>
    </row>
    <row r="521" spans="1:41">
      <c r="A521" s="193"/>
      <c r="B521" s="280"/>
      <c r="C521" s="280"/>
      <c r="D521" s="280"/>
      <c r="E521" s="1257" t="s">
        <v>123</v>
      </c>
      <c r="F521" s="1257"/>
      <c r="G521" s="1257"/>
      <c r="H521" s="1257"/>
      <c r="I521" s="242"/>
      <c r="J521" s="213"/>
      <c r="K521" s="172"/>
      <c r="L521" s="172"/>
      <c r="M521" s="172"/>
      <c r="N521" s="172"/>
      <c r="O521" s="172"/>
      <c r="P521" s="172"/>
      <c r="Q521" s="172"/>
      <c r="R521" s="172"/>
      <c r="S521" s="172"/>
      <c r="T521" s="173"/>
      <c r="U521" s="174"/>
      <c r="V521" s="173"/>
      <c r="W521" s="174"/>
      <c r="X521" s="173"/>
      <c r="Y521" s="174"/>
      <c r="Z521" s="173"/>
      <c r="AA521" s="174"/>
      <c r="AB521" s="175"/>
      <c r="AC521" s="174"/>
      <c r="AD521" s="174"/>
      <c r="AE521" s="174"/>
      <c r="AF521" s="175"/>
      <c r="AG521" s="174"/>
      <c r="AH521" s="175"/>
      <c r="AI521" s="174"/>
      <c r="AJ521" s="172"/>
      <c r="AK521" s="172"/>
      <c r="AL521" s="172"/>
      <c r="AM521" s="172"/>
      <c r="AN521" s="172"/>
      <c r="AO521" s="172"/>
    </row>
    <row r="522" spans="1:41" ht="21" customHeight="1">
      <c r="A522" s="193"/>
      <c r="B522" s="239"/>
      <c r="C522" s="239"/>
      <c r="D522" s="1244" t="s">
        <v>115</v>
      </c>
      <c r="E522" s="1244"/>
      <c r="F522" s="1244"/>
      <c r="G522" s="1244"/>
      <c r="H522" s="1244"/>
      <c r="I522" s="1244"/>
      <c r="J522" s="213"/>
      <c r="K522" s="172"/>
      <c r="L522" s="172"/>
      <c r="M522" s="172"/>
      <c r="N522" s="172"/>
      <c r="O522" s="172"/>
      <c r="P522" s="172"/>
      <c r="Q522" s="172"/>
      <c r="R522" s="180"/>
      <c r="S522" s="180"/>
      <c r="T522" s="180"/>
      <c r="U522" s="180"/>
      <c r="V522" s="180"/>
      <c r="W522" s="180"/>
      <c r="X522" s="180"/>
      <c r="Y522" s="180"/>
      <c r="Z522" s="180"/>
      <c r="AA522" s="180"/>
      <c r="AB522" s="180"/>
      <c r="AC522" s="180"/>
      <c r="AD522" s="180"/>
      <c r="AE522" s="180"/>
      <c r="AF522" s="180"/>
      <c r="AG522" s="180"/>
      <c r="AH522" s="180"/>
      <c r="AI522" s="180"/>
      <c r="AJ522" s="180"/>
      <c r="AK522" s="180"/>
      <c r="AL522" s="180"/>
      <c r="AM522" s="180"/>
      <c r="AN522" s="180"/>
      <c r="AO522" s="180"/>
    </row>
    <row r="523" spans="1:41">
      <c r="A523" s="193"/>
      <c r="B523" s="233"/>
      <c r="C523" s="233"/>
      <c r="D523" s="233"/>
      <c r="E523" s="1238" t="s">
        <v>429</v>
      </c>
      <c r="F523" s="1238"/>
      <c r="G523" s="1238"/>
      <c r="H523" s="1238"/>
      <c r="I523" s="1238"/>
      <c r="J523" s="213"/>
      <c r="K523" s="172"/>
      <c r="L523" s="172"/>
      <c r="M523" s="172"/>
      <c r="N523" s="172"/>
      <c r="O523" s="172"/>
      <c r="P523" s="172"/>
      <c r="Q523" s="172"/>
      <c r="R523" s="172"/>
      <c r="S523" s="172"/>
      <c r="T523" s="173"/>
      <c r="U523" s="174"/>
      <c r="V523" s="173"/>
      <c r="W523" s="174"/>
      <c r="X523" s="173"/>
      <c r="Y523" s="174"/>
      <c r="Z523" s="173"/>
      <c r="AA523" s="174"/>
      <c r="AB523" s="175"/>
      <c r="AC523" s="174"/>
      <c r="AD523" s="174"/>
      <c r="AE523" s="174"/>
      <c r="AF523" s="175"/>
      <c r="AG523" s="174"/>
      <c r="AH523" s="175"/>
      <c r="AI523" s="174"/>
      <c r="AJ523" s="172"/>
      <c r="AK523" s="172"/>
      <c r="AL523" s="172"/>
      <c r="AM523" s="172"/>
      <c r="AN523" s="172"/>
      <c r="AO523" s="172"/>
    </row>
    <row r="524" spans="1:41">
      <c r="A524" s="193"/>
      <c r="B524" s="232"/>
      <c r="C524" s="232"/>
      <c r="D524" s="232"/>
      <c r="E524" s="232"/>
      <c r="F524" s="1238" t="s">
        <v>430</v>
      </c>
      <c r="G524" s="1238"/>
      <c r="H524" s="1238"/>
      <c r="I524" s="1238"/>
      <c r="J524" s="213"/>
      <c r="K524" s="172"/>
      <c r="L524" s="172"/>
      <c r="M524" s="172"/>
      <c r="N524" s="172"/>
      <c r="O524" s="172"/>
      <c r="P524" s="172"/>
      <c r="Q524" s="172"/>
      <c r="R524" s="172"/>
      <c r="S524" s="172"/>
      <c r="T524" s="173"/>
      <c r="U524" s="174"/>
      <c r="V524" s="173"/>
      <c r="W524" s="174"/>
      <c r="X524" s="173"/>
      <c r="Y524" s="174"/>
      <c r="Z524" s="173"/>
      <c r="AA524" s="174"/>
      <c r="AB524" s="175"/>
      <c r="AC524" s="174"/>
      <c r="AD524" s="174"/>
      <c r="AE524" s="174"/>
      <c r="AF524" s="175"/>
      <c r="AG524" s="174"/>
      <c r="AH524" s="175"/>
      <c r="AI524" s="174"/>
      <c r="AJ524" s="172"/>
      <c r="AK524" s="172"/>
      <c r="AL524" s="172"/>
      <c r="AM524" s="172"/>
      <c r="AN524" s="172"/>
      <c r="AO524" s="172"/>
    </row>
    <row r="525" spans="1:41">
      <c r="A525" s="193"/>
      <c r="B525" s="232"/>
      <c r="C525" s="232"/>
      <c r="D525" s="232"/>
      <c r="E525" s="232"/>
      <c r="F525" s="232"/>
      <c r="G525" s="1238" t="s">
        <v>104</v>
      </c>
      <c r="H525" s="1238"/>
      <c r="I525" s="1238"/>
      <c r="J525" s="213"/>
      <c r="K525" s="172"/>
      <c r="L525" s="172"/>
      <c r="M525" s="172"/>
      <c r="N525" s="172"/>
      <c r="O525" s="172"/>
      <c r="P525" s="172"/>
      <c r="Q525" s="172"/>
      <c r="R525" s="172"/>
      <c r="S525" s="172"/>
      <c r="T525" s="173"/>
      <c r="U525" s="174"/>
      <c r="V525" s="173"/>
      <c r="W525" s="174"/>
      <c r="X525" s="173"/>
      <c r="Y525" s="174"/>
      <c r="Z525" s="173"/>
      <c r="AA525" s="174"/>
      <c r="AB525" s="175"/>
      <c r="AC525" s="174"/>
      <c r="AD525" s="174"/>
      <c r="AE525" s="174"/>
      <c r="AF525" s="175"/>
      <c r="AG525" s="174"/>
      <c r="AH525" s="175"/>
      <c r="AI525" s="174"/>
      <c r="AJ525" s="172"/>
      <c r="AK525" s="172"/>
      <c r="AL525" s="172"/>
      <c r="AM525" s="172"/>
      <c r="AN525" s="172"/>
      <c r="AO525" s="172"/>
    </row>
    <row r="526" spans="1:41">
      <c r="A526" s="193"/>
      <c r="B526" s="232"/>
      <c r="C526" s="232"/>
      <c r="D526" s="232"/>
      <c r="E526" s="232"/>
      <c r="F526" s="232"/>
      <c r="G526" s="232"/>
      <c r="H526" s="1238" t="s">
        <v>537</v>
      </c>
      <c r="I526" s="1238"/>
      <c r="J526" s="213"/>
      <c r="K526" s="172"/>
      <c r="L526" s="172"/>
      <c r="M526" s="172"/>
      <c r="N526" s="172"/>
      <c r="O526" s="172"/>
      <c r="P526" s="172"/>
      <c r="Q526" s="172"/>
      <c r="R526" s="172"/>
      <c r="S526" s="172"/>
      <c r="T526" s="173"/>
      <c r="U526" s="174"/>
      <c r="V526" s="173"/>
      <c r="W526" s="174"/>
      <c r="X526" s="173"/>
      <c r="Y526" s="174"/>
      <c r="Z526" s="173"/>
      <c r="AA526" s="174"/>
      <c r="AB526" s="175"/>
      <c r="AC526" s="174"/>
      <c r="AD526" s="174"/>
      <c r="AE526" s="174"/>
      <c r="AF526" s="175"/>
      <c r="AG526" s="174"/>
      <c r="AH526" s="175"/>
      <c r="AI526" s="174"/>
      <c r="AJ526" s="172"/>
      <c r="AK526" s="172"/>
      <c r="AL526" s="172"/>
      <c r="AM526" s="172"/>
      <c r="AN526" s="172"/>
      <c r="AO526" s="172"/>
    </row>
    <row r="527" spans="1:41">
      <c r="A527" s="193"/>
      <c r="B527" s="232"/>
      <c r="C527" s="232"/>
      <c r="D527" s="232"/>
      <c r="E527" s="232"/>
      <c r="F527" s="232"/>
      <c r="G527" s="232"/>
      <c r="H527" s="1238" t="s">
        <v>569</v>
      </c>
      <c r="I527" s="1238"/>
      <c r="J527" s="213"/>
      <c r="K527" s="172"/>
      <c r="L527" s="172"/>
      <c r="M527" s="172"/>
      <c r="N527" s="172"/>
      <c r="O527" s="172"/>
      <c r="P527" s="172"/>
      <c r="Q527" s="172"/>
      <c r="R527" s="172"/>
      <c r="S527" s="172"/>
      <c r="T527" s="173"/>
      <c r="U527" s="174"/>
      <c r="V527" s="173"/>
      <c r="W527" s="174"/>
      <c r="X527" s="173"/>
      <c r="Y527" s="174"/>
      <c r="Z527" s="173"/>
      <c r="AA527" s="174"/>
      <c r="AB527" s="175"/>
      <c r="AC527" s="174"/>
      <c r="AD527" s="174"/>
      <c r="AE527" s="174"/>
      <c r="AF527" s="175"/>
      <c r="AG527" s="174"/>
      <c r="AH527" s="175"/>
      <c r="AI527" s="174"/>
      <c r="AJ527" s="172"/>
      <c r="AK527" s="172"/>
      <c r="AL527" s="172"/>
      <c r="AM527" s="172"/>
      <c r="AN527" s="172"/>
      <c r="AO527" s="172"/>
    </row>
    <row r="528" spans="1:41">
      <c r="A528" s="193"/>
      <c r="B528" s="232"/>
      <c r="C528" s="232"/>
      <c r="D528" s="232"/>
      <c r="E528" s="232"/>
      <c r="F528" s="232"/>
      <c r="G528" s="232"/>
      <c r="H528" s="1238" t="s">
        <v>316</v>
      </c>
      <c r="I528" s="1238"/>
      <c r="J528" s="213"/>
      <c r="K528" s="172"/>
      <c r="L528" s="172"/>
      <c r="M528" s="172"/>
      <c r="N528" s="172"/>
      <c r="O528" s="172"/>
      <c r="P528" s="172"/>
      <c r="Q528" s="172"/>
      <c r="R528" s="172"/>
      <c r="S528" s="172"/>
      <c r="T528" s="173"/>
      <c r="U528" s="174"/>
      <c r="V528" s="173"/>
      <c r="W528" s="174"/>
      <c r="X528" s="173"/>
      <c r="Y528" s="174"/>
      <c r="Z528" s="173"/>
      <c r="AA528" s="174"/>
      <c r="AB528" s="175"/>
      <c r="AC528" s="174"/>
      <c r="AD528" s="174"/>
      <c r="AE528" s="174"/>
      <c r="AF528" s="175"/>
      <c r="AG528" s="174"/>
      <c r="AH528" s="175"/>
      <c r="AI528" s="174"/>
      <c r="AJ528" s="172"/>
      <c r="AK528" s="172"/>
      <c r="AL528" s="172"/>
      <c r="AM528" s="172"/>
      <c r="AN528" s="172"/>
      <c r="AO528" s="172"/>
    </row>
    <row r="529" spans="1:41">
      <c r="A529" s="193"/>
      <c r="B529" s="232"/>
      <c r="C529" s="232"/>
      <c r="D529" s="232"/>
      <c r="E529" s="232"/>
      <c r="F529" s="232"/>
      <c r="G529" s="1239" t="s">
        <v>319</v>
      </c>
      <c r="H529" s="1239"/>
      <c r="I529" s="1239"/>
      <c r="J529" s="213"/>
      <c r="K529" s="172"/>
      <c r="L529" s="172"/>
      <c r="M529" s="172"/>
      <c r="N529" s="172"/>
      <c r="O529" s="172"/>
      <c r="P529" s="172"/>
      <c r="Q529" s="172"/>
      <c r="R529" s="172"/>
      <c r="S529" s="172"/>
      <c r="T529" s="173"/>
      <c r="U529" s="174"/>
      <c r="V529" s="173"/>
      <c r="W529" s="174"/>
      <c r="X529" s="173"/>
      <c r="Y529" s="174"/>
      <c r="Z529" s="173"/>
      <c r="AA529" s="174"/>
      <c r="AB529" s="175"/>
      <c r="AC529" s="174"/>
      <c r="AD529" s="174"/>
      <c r="AE529" s="174"/>
      <c r="AF529" s="175"/>
      <c r="AG529" s="174"/>
      <c r="AH529" s="175"/>
      <c r="AI529" s="174"/>
      <c r="AJ529" s="172"/>
      <c r="AK529" s="172"/>
      <c r="AL529" s="172"/>
      <c r="AM529" s="172"/>
      <c r="AN529" s="172"/>
      <c r="AO529" s="172"/>
    </row>
    <row r="530" spans="1:41">
      <c r="A530" s="193"/>
      <c r="B530" s="232"/>
      <c r="C530" s="232"/>
      <c r="D530" s="232"/>
      <c r="E530" s="232"/>
      <c r="F530" s="232"/>
      <c r="G530" s="232"/>
      <c r="H530" s="1239" t="s">
        <v>320</v>
      </c>
      <c r="I530" s="1239"/>
      <c r="J530" s="213"/>
      <c r="K530" s="172"/>
      <c r="L530" s="172"/>
      <c r="M530" s="172"/>
      <c r="N530" s="172"/>
      <c r="O530" s="172"/>
      <c r="P530" s="172"/>
      <c r="Q530" s="172"/>
      <c r="R530" s="172"/>
      <c r="S530" s="172"/>
      <c r="T530" s="173"/>
      <c r="U530" s="174"/>
      <c r="V530" s="173"/>
      <c r="W530" s="174"/>
      <c r="X530" s="173"/>
      <c r="Y530" s="174"/>
      <c r="Z530" s="173"/>
      <c r="AA530" s="174"/>
      <c r="AB530" s="175"/>
      <c r="AC530" s="174"/>
      <c r="AD530" s="174"/>
      <c r="AE530" s="174"/>
      <c r="AF530" s="175"/>
      <c r="AG530" s="174"/>
      <c r="AH530" s="175"/>
      <c r="AI530" s="174"/>
      <c r="AJ530" s="172"/>
      <c r="AK530" s="172"/>
      <c r="AL530" s="172"/>
      <c r="AM530" s="172"/>
      <c r="AN530" s="172"/>
      <c r="AO530" s="172"/>
    </row>
    <row r="531" spans="1:41">
      <c r="A531" s="193"/>
      <c r="B531" s="232"/>
      <c r="C531" s="232"/>
      <c r="D531" s="232"/>
      <c r="E531" s="232"/>
      <c r="F531" s="232"/>
      <c r="G531" s="232"/>
      <c r="H531" s="1239" t="s">
        <v>321</v>
      </c>
      <c r="I531" s="1239"/>
      <c r="J531" s="213"/>
      <c r="K531" s="172"/>
      <c r="L531" s="172"/>
      <c r="M531" s="172"/>
      <c r="N531" s="172"/>
      <c r="O531" s="172"/>
      <c r="P531" s="172"/>
      <c r="Q531" s="172"/>
      <c r="R531" s="172"/>
      <c r="S531" s="172"/>
      <c r="T531" s="173"/>
      <c r="U531" s="174"/>
      <c r="V531" s="173"/>
      <c r="W531" s="174"/>
      <c r="X531" s="173"/>
      <c r="Y531" s="174"/>
      <c r="Z531" s="173"/>
      <c r="AA531" s="174"/>
      <c r="AB531" s="175"/>
      <c r="AC531" s="174"/>
      <c r="AD531" s="174"/>
      <c r="AE531" s="174"/>
      <c r="AF531" s="175"/>
      <c r="AG531" s="174"/>
      <c r="AH531" s="175"/>
      <c r="AI531" s="174"/>
      <c r="AJ531" s="172"/>
      <c r="AK531" s="172"/>
      <c r="AL531" s="172"/>
      <c r="AM531" s="172"/>
      <c r="AN531" s="172"/>
      <c r="AO531" s="172"/>
    </row>
    <row r="532" spans="1:41">
      <c r="A532" s="193"/>
      <c r="B532" s="232"/>
      <c r="C532" s="232"/>
      <c r="D532" s="232"/>
      <c r="E532" s="232"/>
      <c r="F532" s="232"/>
      <c r="G532" s="1238" t="s">
        <v>499</v>
      </c>
      <c r="H532" s="1238"/>
      <c r="I532" s="1238"/>
      <c r="J532" s="213"/>
      <c r="K532" s="172"/>
      <c r="L532" s="172"/>
      <c r="M532" s="172"/>
      <c r="N532" s="172"/>
      <c r="O532" s="172"/>
      <c r="P532" s="172"/>
      <c r="Q532" s="172"/>
      <c r="R532" s="172"/>
      <c r="S532" s="172"/>
      <c r="T532" s="173"/>
      <c r="U532" s="174"/>
      <c r="V532" s="173"/>
      <c r="W532" s="174"/>
      <c r="X532" s="173"/>
      <c r="Y532" s="174"/>
      <c r="Z532" s="173"/>
      <c r="AA532" s="174"/>
      <c r="AB532" s="175"/>
      <c r="AC532" s="174"/>
      <c r="AD532" s="174"/>
      <c r="AE532" s="174"/>
      <c r="AF532" s="175"/>
      <c r="AG532" s="174"/>
      <c r="AH532" s="175"/>
      <c r="AI532" s="174"/>
      <c r="AJ532" s="172"/>
      <c r="AK532" s="172"/>
      <c r="AL532" s="172"/>
      <c r="AM532" s="172"/>
      <c r="AN532" s="172"/>
      <c r="AO532" s="172"/>
    </row>
    <row r="533" spans="1:41">
      <c r="A533" s="193"/>
      <c r="B533" s="232"/>
      <c r="C533" s="232"/>
      <c r="D533" s="232"/>
      <c r="E533" s="232"/>
      <c r="F533" s="232"/>
      <c r="G533" s="232"/>
      <c r="H533" s="1238" t="s">
        <v>500</v>
      </c>
      <c r="I533" s="1238"/>
      <c r="J533" s="213"/>
      <c r="K533" s="172"/>
      <c r="L533" s="172"/>
      <c r="M533" s="172"/>
      <c r="N533" s="172"/>
      <c r="O533" s="172"/>
      <c r="P533" s="172"/>
      <c r="Q533" s="172"/>
      <c r="R533" s="172"/>
      <c r="S533" s="172"/>
      <c r="T533" s="173"/>
      <c r="U533" s="174"/>
      <c r="V533" s="173"/>
      <c r="W533" s="174"/>
      <c r="X533" s="173"/>
      <c r="Y533" s="174"/>
      <c r="Z533" s="173"/>
      <c r="AA533" s="174"/>
      <c r="AB533" s="175"/>
      <c r="AC533" s="174"/>
      <c r="AD533" s="174"/>
      <c r="AE533" s="174"/>
      <c r="AF533" s="175"/>
      <c r="AG533" s="174"/>
      <c r="AH533" s="175"/>
      <c r="AI533" s="174"/>
      <c r="AJ533" s="172"/>
      <c r="AK533" s="172"/>
      <c r="AL533" s="172"/>
      <c r="AM533" s="172"/>
      <c r="AN533" s="172"/>
      <c r="AO533" s="172"/>
    </row>
    <row r="534" spans="1:41">
      <c r="A534" s="193"/>
      <c r="B534" s="232"/>
      <c r="C534" s="232"/>
      <c r="D534" s="232"/>
      <c r="E534" s="232"/>
      <c r="F534" s="232"/>
      <c r="G534" s="232"/>
      <c r="H534" s="1246" t="s">
        <v>501</v>
      </c>
      <c r="I534" s="1246"/>
      <c r="J534" s="213"/>
      <c r="K534" s="172"/>
      <c r="L534" s="172"/>
      <c r="M534" s="172"/>
      <c r="N534" s="172"/>
      <c r="O534" s="172"/>
      <c r="P534" s="172"/>
      <c r="Q534" s="172"/>
      <c r="R534" s="172"/>
      <c r="S534" s="172"/>
      <c r="T534" s="173"/>
      <c r="U534" s="174"/>
      <c r="V534" s="173"/>
      <c r="W534" s="174"/>
      <c r="X534" s="173"/>
      <c r="Y534" s="174"/>
      <c r="Z534" s="173"/>
      <c r="AA534" s="174"/>
      <c r="AB534" s="175"/>
      <c r="AC534" s="174"/>
      <c r="AD534" s="174"/>
      <c r="AE534" s="174"/>
      <c r="AF534" s="175"/>
      <c r="AG534" s="174"/>
      <c r="AH534" s="175"/>
      <c r="AI534" s="174"/>
      <c r="AJ534" s="172"/>
      <c r="AK534" s="172"/>
      <c r="AL534" s="172"/>
      <c r="AM534" s="172"/>
      <c r="AN534" s="172"/>
      <c r="AO534" s="172"/>
    </row>
    <row r="535" spans="1:41">
      <c r="A535" s="193"/>
      <c r="B535" s="232"/>
      <c r="C535" s="232"/>
      <c r="D535" s="232"/>
      <c r="E535" s="232"/>
      <c r="F535" s="232"/>
      <c r="G535" s="232"/>
      <c r="H535" s="1246" t="s">
        <v>502</v>
      </c>
      <c r="I535" s="1246"/>
      <c r="J535" s="213"/>
      <c r="K535" s="172"/>
      <c r="L535" s="172"/>
      <c r="M535" s="172"/>
      <c r="N535" s="172"/>
      <c r="O535" s="172"/>
      <c r="P535" s="172"/>
      <c r="Q535" s="172"/>
      <c r="R535" s="172"/>
      <c r="S535" s="172"/>
      <c r="T535" s="173"/>
      <c r="U535" s="174"/>
      <c r="V535" s="173"/>
      <c r="W535" s="174"/>
      <c r="X535" s="173"/>
      <c r="Y535" s="174"/>
      <c r="Z535" s="173"/>
      <c r="AA535" s="174"/>
      <c r="AB535" s="175"/>
      <c r="AC535" s="174"/>
      <c r="AD535" s="174"/>
      <c r="AE535" s="174"/>
      <c r="AF535" s="175"/>
      <c r="AG535" s="174"/>
      <c r="AH535" s="175"/>
      <c r="AI535" s="174"/>
      <c r="AJ535" s="172"/>
      <c r="AK535" s="172"/>
      <c r="AL535" s="172"/>
      <c r="AM535" s="172"/>
      <c r="AN535" s="172"/>
      <c r="AO535" s="172"/>
    </row>
    <row r="536" spans="1:41" ht="42.75" customHeight="1">
      <c r="A536" s="193"/>
      <c r="B536" s="232"/>
      <c r="C536" s="232"/>
      <c r="D536" s="232"/>
      <c r="E536" s="232"/>
      <c r="F536" s="232"/>
      <c r="G536" s="232"/>
      <c r="H536" s="1246" t="s">
        <v>503</v>
      </c>
      <c r="I536" s="1246"/>
      <c r="J536" s="213"/>
      <c r="K536" s="172"/>
      <c r="L536" s="172"/>
      <c r="M536" s="172"/>
      <c r="N536" s="172"/>
      <c r="O536" s="172"/>
      <c r="P536" s="172"/>
      <c r="Q536" s="172"/>
      <c r="R536" s="172"/>
      <c r="S536" s="172"/>
      <c r="T536" s="173"/>
      <c r="U536" s="174"/>
      <c r="V536" s="173"/>
      <c r="W536" s="174"/>
      <c r="X536" s="173"/>
      <c r="Y536" s="174"/>
      <c r="Z536" s="173"/>
      <c r="AA536" s="174"/>
      <c r="AB536" s="175"/>
      <c r="AC536" s="174"/>
      <c r="AD536" s="174"/>
      <c r="AE536" s="174"/>
      <c r="AF536" s="175"/>
      <c r="AG536" s="174"/>
      <c r="AH536" s="175"/>
      <c r="AI536" s="174"/>
      <c r="AJ536" s="172"/>
      <c r="AK536" s="172"/>
      <c r="AL536" s="172"/>
      <c r="AM536" s="172"/>
      <c r="AN536" s="172"/>
      <c r="AO536" s="172"/>
    </row>
    <row r="537" spans="1:41">
      <c r="A537" s="193"/>
      <c r="B537" s="232"/>
      <c r="C537" s="232"/>
      <c r="D537" s="232"/>
      <c r="E537" s="232"/>
      <c r="F537" s="232"/>
      <c r="G537" s="232"/>
      <c r="H537" s="1238" t="s">
        <v>504</v>
      </c>
      <c r="I537" s="1238"/>
      <c r="J537" s="213"/>
      <c r="K537" s="172"/>
      <c r="L537" s="172"/>
      <c r="M537" s="172"/>
      <c r="N537" s="172"/>
      <c r="O537" s="172"/>
      <c r="P537" s="172"/>
      <c r="Q537" s="172"/>
      <c r="R537" s="172"/>
      <c r="S537" s="172"/>
      <c r="T537" s="173"/>
      <c r="U537" s="174"/>
      <c r="V537" s="173"/>
      <c r="W537" s="174"/>
      <c r="X537" s="173"/>
      <c r="Y537" s="174"/>
      <c r="Z537" s="173"/>
      <c r="AA537" s="174"/>
      <c r="AB537" s="175"/>
      <c r="AC537" s="174"/>
      <c r="AD537" s="174"/>
      <c r="AE537" s="174"/>
      <c r="AF537" s="175"/>
      <c r="AG537" s="174"/>
      <c r="AH537" s="175"/>
      <c r="AI537" s="174"/>
      <c r="AJ537" s="172"/>
      <c r="AK537" s="172"/>
      <c r="AL537" s="172"/>
      <c r="AM537" s="172"/>
      <c r="AN537" s="172"/>
      <c r="AO537" s="172"/>
    </row>
    <row r="538" spans="1:41">
      <c r="A538" s="193"/>
      <c r="B538" s="232"/>
      <c r="C538" s="232"/>
      <c r="D538" s="232"/>
      <c r="E538" s="232"/>
      <c r="F538" s="232"/>
      <c r="G538" s="232"/>
      <c r="H538" s="240" t="s">
        <v>505</v>
      </c>
      <c r="I538" s="280"/>
      <c r="J538" s="213"/>
      <c r="K538" s="172"/>
      <c r="L538" s="172"/>
      <c r="M538" s="172"/>
      <c r="N538" s="172"/>
      <c r="O538" s="172"/>
      <c r="P538" s="172"/>
      <c r="Q538" s="172"/>
      <c r="R538" s="172"/>
      <c r="S538" s="172"/>
      <c r="T538" s="173"/>
      <c r="U538" s="174"/>
      <c r="V538" s="173"/>
      <c r="W538" s="174"/>
      <c r="X538" s="173"/>
      <c r="Y538" s="174"/>
      <c r="Z538" s="173"/>
      <c r="AA538" s="174"/>
      <c r="AB538" s="175"/>
      <c r="AC538" s="174"/>
      <c r="AD538" s="174"/>
      <c r="AE538" s="174"/>
      <c r="AF538" s="175"/>
      <c r="AG538" s="174"/>
      <c r="AH538" s="175"/>
      <c r="AI538" s="174"/>
      <c r="AJ538" s="172"/>
      <c r="AK538" s="172"/>
      <c r="AL538" s="172"/>
      <c r="AM538" s="172"/>
      <c r="AN538" s="172"/>
      <c r="AO538" s="172"/>
    </row>
    <row r="539" spans="1:41">
      <c r="A539" s="193"/>
      <c r="B539" s="232"/>
      <c r="C539" s="232"/>
      <c r="D539" s="232"/>
      <c r="E539" s="232"/>
      <c r="F539" s="232"/>
      <c r="G539" s="232"/>
      <c r="H539" s="240" t="s">
        <v>506</v>
      </c>
      <c r="I539" s="280"/>
      <c r="J539" s="213"/>
      <c r="K539" s="172"/>
      <c r="L539" s="172"/>
      <c r="M539" s="172"/>
      <c r="N539" s="172"/>
      <c r="O539" s="172"/>
      <c r="P539" s="172"/>
      <c r="Q539" s="172"/>
      <c r="R539" s="172"/>
      <c r="S539" s="172"/>
      <c r="T539" s="173"/>
      <c r="U539" s="174"/>
      <c r="V539" s="173"/>
      <c r="W539" s="174"/>
      <c r="X539" s="173"/>
      <c r="Y539" s="174"/>
      <c r="Z539" s="173"/>
      <c r="AA539" s="174"/>
      <c r="AB539" s="175"/>
      <c r="AC539" s="174"/>
      <c r="AD539" s="174"/>
      <c r="AE539" s="174"/>
      <c r="AF539" s="175"/>
      <c r="AG539" s="174"/>
      <c r="AH539" s="175"/>
      <c r="AI539" s="174"/>
      <c r="AJ539" s="172"/>
      <c r="AK539" s="172"/>
      <c r="AL539" s="172"/>
      <c r="AM539" s="172"/>
      <c r="AN539" s="172"/>
      <c r="AO539" s="172"/>
    </row>
    <row r="540" spans="1:41" ht="42">
      <c r="A540" s="193"/>
      <c r="B540" s="232"/>
      <c r="C540" s="232"/>
      <c r="D540" s="232"/>
      <c r="E540" s="232"/>
      <c r="F540" s="232"/>
      <c r="G540" s="232"/>
      <c r="H540" s="214" t="s">
        <v>507</v>
      </c>
      <c r="I540" s="280"/>
      <c r="J540" s="213"/>
      <c r="K540" s="172"/>
      <c r="L540" s="172"/>
      <c r="M540" s="172"/>
      <c r="N540" s="172"/>
      <c r="O540" s="172"/>
      <c r="P540" s="172"/>
      <c r="Q540" s="172"/>
      <c r="R540" s="172"/>
      <c r="S540" s="172"/>
      <c r="T540" s="173"/>
      <c r="U540" s="174"/>
      <c r="V540" s="173"/>
      <c r="W540" s="174"/>
      <c r="X540" s="173"/>
      <c r="Y540" s="174"/>
      <c r="Z540" s="173"/>
      <c r="AA540" s="174"/>
      <c r="AB540" s="175"/>
      <c r="AC540" s="174"/>
      <c r="AD540" s="174"/>
      <c r="AE540" s="174"/>
      <c r="AF540" s="175"/>
      <c r="AG540" s="174"/>
      <c r="AH540" s="175"/>
      <c r="AI540" s="174"/>
      <c r="AJ540" s="172"/>
      <c r="AK540" s="172"/>
      <c r="AL540" s="172"/>
      <c r="AM540" s="172"/>
      <c r="AN540" s="172"/>
      <c r="AO540" s="172"/>
    </row>
    <row r="541" spans="1:41">
      <c r="A541" s="193"/>
      <c r="B541" s="232"/>
      <c r="C541" s="232"/>
      <c r="D541" s="232"/>
      <c r="E541" s="232"/>
      <c r="F541" s="232"/>
      <c r="G541" s="1238" t="s">
        <v>508</v>
      </c>
      <c r="H541" s="1238"/>
      <c r="I541" s="1238"/>
      <c r="J541" s="213"/>
      <c r="K541" s="172"/>
      <c r="L541" s="172"/>
      <c r="M541" s="172"/>
      <c r="N541" s="172"/>
      <c r="O541" s="172"/>
      <c r="P541" s="172"/>
      <c r="Q541" s="172"/>
      <c r="R541" s="172"/>
      <c r="S541" s="172"/>
      <c r="T541" s="173"/>
      <c r="U541" s="174"/>
      <c r="V541" s="173"/>
      <c r="W541" s="174"/>
      <c r="X541" s="173"/>
      <c r="Y541" s="174"/>
      <c r="Z541" s="173"/>
      <c r="AA541" s="174"/>
      <c r="AB541" s="175"/>
      <c r="AC541" s="174"/>
      <c r="AD541" s="174"/>
      <c r="AE541" s="174"/>
      <c r="AF541" s="175"/>
      <c r="AG541" s="174"/>
      <c r="AH541" s="175"/>
      <c r="AI541" s="174"/>
      <c r="AJ541" s="172"/>
      <c r="AK541" s="172"/>
      <c r="AL541" s="172"/>
      <c r="AM541" s="172"/>
      <c r="AN541" s="172"/>
      <c r="AO541" s="172"/>
    </row>
    <row r="542" spans="1:41">
      <c r="A542" s="193"/>
      <c r="B542" s="232"/>
      <c r="C542" s="232"/>
      <c r="D542" s="232"/>
      <c r="E542" s="232"/>
      <c r="F542" s="232"/>
      <c r="G542" s="232"/>
      <c r="H542" s="1246" t="s">
        <v>509</v>
      </c>
      <c r="I542" s="1246"/>
      <c r="J542" s="213"/>
      <c r="K542" s="172"/>
      <c r="L542" s="172"/>
      <c r="M542" s="172"/>
      <c r="N542" s="172"/>
      <c r="O542" s="172"/>
      <c r="P542" s="172"/>
      <c r="Q542" s="172"/>
      <c r="R542" s="172"/>
      <c r="S542" s="172"/>
      <c r="T542" s="173"/>
      <c r="U542" s="174"/>
      <c r="V542" s="173"/>
      <c r="W542" s="174"/>
      <c r="X542" s="173"/>
      <c r="Y542" s="174"/>
      <c r="Z542" s="173"/>
      <c r="AA542" s="174"/>
      <c r="AB542" s="175"/>
      <c r="AC542" s="174"/>
      <c r="AD542" s="174"/>
      <c r="AE542" s="174"/>
      <c r="AF542" s="175"/>
      <c r="AG542" s="174"/>
      <c r="AH542" s="175"/>
      <c r="AI542" s="174"/>
      <c r="AJ542" s="172"/>
      <c r="AK542" s="172"/>
      <c r="AL542" s="172"/>
      <c r="AM542" s="172"/>
      <c r="AN542" s="172"/>
      <c r="AO542" s="172"/>
    </row>
    <row r="543" spans="1:41" ht="25.5" customHeight="1">
      <c r="A543" s="193"/>
      <c r="B543" s="232"/>
      <c r="C543" s="232"/>
      <c r="D543" s="232"/>
      <c r="E543" s="232"/>
      <c r="F543" s="232"/>
      <c r="G543" s="232"/>
      <c r="H543" s="1246" t="s">
        <v>510</v>
      </c>
      <c r="I543" s="1246"/>
      <c r="J543" s="213"/>
      <c r="K543" s="172"/>
      <c r="L543" s="172"/>
      <c r="M543" s="172"/>
      <c r="N543" s="172"/>
      <c r="O543" s="172"/>
      <c r="P543" s="172"/>
      <c r="Q543" s="172"/>
      <c r="R543" s="172"/>
      <c r="S543" s="172"/>
      <c r="T543" s="173"/>
      <c r="U543" s="174"/>
      <c r="V543" s="173"/>
      <c r="W543" s="174"/>
      <c r="X543" s="173"/>
      <c r="Y543" s="174"/>
      <c r="Z543" s="173"/>
      <c r="AA543" s="174"/>
      <c r="AB543" s="175"/>
      <c r="AC543" s="174"/>
      <c r="AD543" s="174"/>
      <c r="AE543" s="174"/>
      <c r="AF543" s="175"/>
      <c r="AG543" s="174"/>
      <c r="AH543" s="175"/>
      <c r="AI543" s="174"/>
      <c r="AJ543" s="172"/>
      <c r="AK543" s="172"/>
      <c r="AL543" s="172"/>
      <c r="AM543" s="172"/>
      <c r="AN543" s="172"/>
      <c r="AO543" s="172"/>
    </row>
    <row r="544" spans="1:41" ht="46.5" customHeight="1">
      <c r="A544" s="193"/>
      <c r="B544" s="232"/>
      <c r="C544" s="232"/>
      <c r="D544" s="232"/>
      <c r="E544" s="232"/>
      <c r="F544" s="232"/>
      <c r="G544" s="232"/>
      <c r="H544" s="1246" t="s">
        <v>511</v>
      </c>
      <c r="I544" s="1246"/>
      <c r="J544" s="213"/>
      <c r="K544" s="172"/>
      <c r="L544" s="172"/>
      <c r="M544" s="172"/>
      <c r="N544" s="172"/>
      <c r="O544" s="172"/>
      <c r="P544" s="172"/>
      <c r="Q544" s="172"/>
      <c r="R544" s="172"/>
      <c r="S544" s="172"/>
      <c r="T544" s="173"/>
      <c r="U544" s="174"/>
      <c r="V544" s="173"/>
      <c r="W544" s="174"/>
      <c r="X544" s="173"/>
      <c r="Y544" s="174"/>
      <c r="Z544" s="173"/>
      <c r="AA544" s="174"/>
      <c r="AB544" s="175"/>
      <c r="AC544" s="174"/>
      <c r="AD544" s="174"/>
      <c r="AE544" s="174"/>
      <c r="AF544" s="175"/>
      <c r="AG544" s="174"/>
      <c r="AH544" s="175"/>
      <c r="AI544" s="174"/>
      <c r="AJ544" s="172"/>
      <c r="AK544" s="172"/>
      <c r="AL544" s="172"/>
      <c r="AM544" s="172"/>
      <c r="AN544" s="172"/>
      <c r="AO544" s="172"/>
    </row>
    <row r="545" spans="1:41" ht="44.25" customHeight="1">
      <c r="A545" s="193"/>
      <c r="B545" s="232"/>
      <c r="C545" s="232"/>
      <c r="D545" s="232"/>
      <c r="E545" s="232"/>
      <c r="F545" s="232"/>
      <c r="G545" s="1238" t="s">
        <v>513</v>
      </c>
      <c r="H545" s="1238"/>
      <c r="I545" s="1238"/>
      <c r="J545" s="213"/>
      <c r="K545" s="172"/>
      <c r="L545" s="172"/>
      <c r="M545" s="172"/>
      <c r="N545" s="172"/>
      <c r="O545" s="172"/>
      <c r="P545" s="172"/>
      <c r="Q545" s="172"/>
      <c r="R545" s="172"/>
      <c r="S545" s="172"/>
      <c r="T545" s="173"/>
      <c r="U545" s="174"/>
      <c r="V545" s="173"/>
      <c r="W545" s="174"/>
      <c r="X545" s="173"/>
      <c r="Y545" s="174"/>
      <c r="Z545" s="173"/>
      <c r="AA545" s="174"/>
      <c r="AB545" s="175"/>
      <c r="AC545" s="174"/>
      <c r="AD545" s="174"/>
      <c r="AE545" s="174"/>
      <c r="AF545" s="175"/>
      <c r="AG545" s="174"/>
      <c r="AH545" s="175"/>
      <c r="AI545" s="174"/>
      <c r="AJ545" s="172"/>
      <c r="AK545" s="172"/>
      <c r="AL545" s="172"/>
      <c r="AM545" s="172"/>
      <c r="AN545" s="172"/>
      <c r="AO545" s="172"/>
    </row>
    <row r="546" spans="1:41">
      <c r="A546" s="193"/>
      <c r="B546" s="232"/>
      <c r="C546" s="232"/>
      <c r="D546" s="232"/>
      <c r="E546" s="232"/>
      <c r="F546" s="232"/>
      <c r="G546" s="1239" t="s">
        <v>623</v>
      </c>
      <c r="H546" s="1239"/>
      <c r="I546" s="1239"/>
      <c r="J546" s="213"/>
      <c r="K546" s="172"/>
      <c r="L546" s="172"/>
      <c r="M546" s="172"/>
      <c r="N546" s="172"/>
      <c r="O546" s="172"/>
      <c r="P546" s="172"/>
      <c r="Q546" s="172"/>
      <c r="R546" s="172"/>
      <c r="S546" s="172"/>
      <c r="T546" s="173"/>
      <c r="U546" s="174"/>
      <c r="V546" s="173"/>
      <c r="W546" s="174"/>
      <c r="X546" s="173"/>
      <c r="Y546" s="174"/>
      <c r="Z546" s="173"/>
      <c r="AA546" s="174"/>
      <c r="AB546" s="175"/>
      <c r="AC546" s="174"/>
      <c r="AD546" s="174"/>
      <c r="AE546" s="174"/>
      <c r="AF546" s="175"/>
      <c r="AG546" s="174"/>
      <c r="AH546" s="175"/>
      <c r="AI546" s="174"/>
      <c r="AJ546" s="172"/>
      <c r="AK546" s="172"/>
      <c r="AL546" s="172"/>
      <c r="AM546" s="172"/>
      <c r="AN546" s="172"/>
      <c r="AO546" s="172"/>
    </row>
    <row r="547" spans="1:41">
      <c r="A547" s="193"/>
      <c r="B547" s="232"/>
      <c r="C547" s="232"/>
      <c r="D547" s="232"/>
      <c r="E547" s="232"/>
      <c r="F547" s="232"/>
      <c r="G547" s="1239" t="s">
        <v>624</v>
      </c>
      <c r="H547" s="1239"/>
      <c r="I547" s="1239"/>
      <c r="J547" s="213"/>
      <c r="K547" s="172"/>
      <c r="L547" s="172"/>
      <c r="M547" s="172"/>
      <c r="N547" s="172"/>
      <c r="O547" s="172"/>
      <c r="P547" s="172"/>
      <c r="Q547" s="172"/>
      <c r="R547" s="172"/>
      <c r="S547" s="172"/>
      <c r="T547" s="173"/>
      <c r="U547" s="174"/>
      <c r="V547" s="173"/>
      <c r="W547" s="174"/>
      <c r="X547" s="173"/>
      <c r="Y547" s="174"/>
      <c r="Z547" s="173"/>
      <c r="AA547" s="174"/>
      <c r="AB547" s="175"/>
      <c r="AC547" s="174"/>
      <c r="AD547" s="174"/>
      <c r="AE547" s="174"/>
      <c r="AF547" s="175"/>
      <c r="AG547" s="174"/>
      <c r="AH547" s="175"/>
      <c r="AI547" s="174"/>
      <c r="AJ547" s="172"/>
      <c r="AK547" s="172"/>
      <c r="AL547" s="172"/>
      <c r="AM547" s="172"/>
      <c r="AN547" s="172"/>
      <c r="AO547" s="172"/>
    </row>
    <row r="548" spans="1:41">
      <c r="A548" s="193"/>
      <c r="B548" s="232"/>
      <c r="C548" s="232"/>
      <c r="D548" s="232"/>
      <c r="E548" s="232"/>
      <c r="F548" s="232"/>
      <c r="G548" s="1239" t="s">
        <v>625</v>
      </c>
      <c r="H548" s="1239"/>
      <c r="I548" s="1239"/>
      <c r="J548" s="213"/>
      <c r="K548" s="172"/>
      <c r="L548" s="172"/>
      <c r="M548" s="172"/>
      <c r="N548" s="172"/>
      <c r="O548" s="172"/>
      <c r="P548" s="172"/>
      <c r="Q548" s="172"/>
      <c r="R548" s="172"/>
      <c r="S548" s="172"/>
      <c r="T548" s="173"/>
      <c r="U548" s="174"/>
      <c r="V548" s="173"/>
      <c r="W548" s="174"/>
      <c r="X548" s="173"/>
      <c r="Y548" s="174"/>
      <c r="Z548" s="173"/>
      <c r="AA548" s="174"/>
      <c r="AB548" s="175"/>
      <c r="AC548" s="174"/>
      <c r="AD548" s="174"/>
      <c r="AE548" s="174"/>
      <c r="AF548" s="175"/>
      <c r="AG548" s="174"/>
      <c r="AH548" s="175"/>
      <c r="AI548" s="174"/>
      <c r="AJ548" s="172"/>
      <c r="AK548" s="172"/>
      <c r="AL548" s="172"/>
      <c r="AM548" s="172"/>
      <c r="AN548" s="172"/>
      <c r="AO548" s="172"/>
    </row>
    <row r="549" spans="1:41">
      <c r="A549" s="193"/>
      <c r="B549" s="232"/>
      <c r="C549" s="232"/>
      <c r="D549" s="232"/>
      <c r="E549" s="232"/>
      <c r="F549" s="232"/>
      <c r="G549" s="1239" t="s">
        <v>626</v>
      </c>
      <c r="H549" s="1239"/>
      <c r="I549" s="1239"/>
      <c r="J549" s="213"/>
      <c r="K549" s="172"/>
      <c r="L549" s="172"/>
      <c r="M549" s="172"/>
      <c r="N549" s="172"/>
      <c r="O549" s="172"/>
      <c r="P549" s="172"/>
      <c r="Q549" s="172"/>
      <c r="R549" s="172"/>
      <c r="S549" s="172"/>
      <c r="T549" s="173"/>
      <c r="U549" s="174"/>
      <c r="V549" s="173"/>
      <c r="W549" s="174"/>
      <c r="X549" s="173"/>
      <c r="Y549" s="174"/>
      <c r="Z549" s="173"/>
      <c r="AA549" s="174"/>
      <c r="AB549" s="175"/>
      <c r="AC549" s="174"/>
      <c r="AD549" s="174"/>
      <c r="AE549" s="174"/>
      <c r="AF549" s="175"/>
      <c r="AG549" s="174"/>
      <c r="AH549" s="175"/>
      <c r="AI549" s="174"/>
      <c r="AJ549" s="172"/>
      <c r="AK549" s="172"/>
      <c r="AL549" s="172"/>
      <c r="AM549" s="172"/>
      <c r="AN549" s="172"/>
      <c r="AO549" s="172"/>
    </row>
    <row r="550" spans="1:41">
      <c r="A550" s="193"/>
      <c r="B550" s="232"/>
      <c r="C550" s="232"/>
      <c r="D550" s="232"/>
      <c r="E550" s="232"/>
      <c r="F550" s="232"/>
      <c r="G550" s="1239" t="s">
        <v>627</v>
      </c>
      <c r="H550" s="1239"/>
      <c r="I550" s="1239"/>
      <c r="J550" s="213"/>
      <c r="K550" s="172"/>
      <c r="L550" s="172"/>
      <c r="M550" s="172"/>
      <c r="N550" s="172"/>
      <c r="O550" s="172"/>
      <c r="P550" s="172"/>
      <c r="Q550" s="172"/>
      <c r="R550" s="172"/>
      <c r="S550" s="172"/>
      <c r="T550" s="173"/>
      <c r="U550" s="174"/>
      <c r="V550" s="173"/>
      <c r="W550" s="174"/>
      <c r="X550" s="173"/>
      <c r="Y550" s="174"/>
      <c r="Z550" s="173"/>
      <c r="AA550" s="174"/>
      <c r="AB550" s="175"/>
      <c r="AC550" s="174"/>
      <c r="AD550" s="174"/>
      <c r="AE550" s="174"/>
      <c r="AF550" s="175"/>
      <c r="AG550" s="174"/>
      <c r="AH550" s="175"/>
      <c r="AI550" s="174"/>
      <c r="AJ550" s="172"/>
      <c r="AK550" s="172"/>
      <c r="AL550" s="172"/>
      <c r="AM550" s="172"/>
      <c r="AN550" s="172"/>
      <c r="AO550" s="172"/>
    </row>
    <row r="551" spans="1:41" ht="48.75" customHeight="1">
      <c r="A551" s="193"/>
      <c r="B551" s="232"/>
      <c r="C551" s="232"/>
      <c r="D551" s="232"/>
      <c r="E551" s="232"/>
      <c r="F551" s="232"/>
      <c r="G551" s="1239" t="s">
        <v>628</v>
      </c>
      <c r="H551" s="1239"/>
      <c r="I551" s="1239"/>
      <c r="J551" s="213"/>
      <c r="K551" s="172"/>
      <c r="L551" s="172"/>
      <c r="M551" s="172"/>
      <c r="N551" s="172"/>
      <c r="O551" s="172"/>
      <c r="P551" s="172"/>
      <c r="Q551" s="172"/>
      <c r="R551" s="172"/>
      <c r="S551" s="172"/>
      <c r="T551" s="173"/>
      <c r="U551" s="174"/>
      <c r="V551" s="173"/>
      <c r="W551" s="174"/>
      <c r="X551" s="173"/>
      <c r="Y551" s="174"/>
      <c r="Z551" s="173"/>
      <c r="AA551" s="174"/>
      <c r="AB551" s="175"/>
      <c r="AC551" s="174"/>
      <c r="AD551" s="174"/>
      <c r="AE551" s="174"/>
      <c r="AF551" s="175"/>
      <c r="AG551" s="174"/>
      <c r="AH551" s="175"/>
      <c r="AI551" s="174"/>
      <c r="AJ551" s="172"/>
      <c r="AK551" s="172"/>
      <c r="AL551" s="172"/>
      <c r="AM551" s="172"/>
      <c r="AN551" s="172"/>
      <c r="AO551" s="172"/>
    </row>
    <row r="552" spans="1:41" ht="25.5" customHeight="1">
      <c r="A552" s="193"/>
      <c r="B552" s="232"/>
      <c r="C552" s="232"/>
      <c r="D552" s="232"/>
      <c r="E552" s="232"/>
      <c r="F552" s="232"/>
      <c r="G552" s="1239" t="s">
        <v>629</v>
      </c>
      <c r="H552" s="1239"/>
      <c r="I552" s="1239"/>
      <c r="J552" s="213"/>
      <c r="K552" s="172"/>
      <c r="L552" s="172"/>
      <c r="M552" s="172"/>
      <c r="N552" s="172"/>
      <c r="O552" s="172"/>
      <c r="P552" s="172"/>
      <c r="Q552" s="172"/>
      <c r="R552" s="172"/>
      <c r="S552" s="172"/>
      <c r="T552" s="173"/>
      <c r="U552" s="174"/>
      <c r="V552" s="173"/>
      <c r="W552" s="174"/>
      <c r="X552" s="173"/>
      <c r="Y552" s="174"/>
      <c r="Z552" s="173"/>
      <c r="AA552" s="174"/>
      <c r="AB552" s="175"/>
      <c r="AC552" s="174"/>
      <c r="AD552" s="174"/>
      <c r="AE552" s="174"/>
      <c r="AF552" s="175"/>
      <c r="AG552" s="174"/>
      <c r="AH552" s="175"/>
      <c r="AI552" s="174"/>
      <c r="AJ552" s="172"/>
      <c r="AK552" s="172"/>
      <c r="AL552" s="172"/>
      <c r="AM552" s="172"/>
      <c r="AN552" s="172"/>
      <c r="AO552" s="172"/>
    </row>
    <row r="553" spans="1:41" ht="44.25" customHeight="1">
      <c r="A553" s="193"/>
      <c r="B553" s="232"/>
      <c r="C553" s="232"/>
      <c r="D553" s="232"/>
      <c r="E553" s="232"/>
      <c r="F553" s="232"/>
      <c r="G553" s="1239" t="s">
        <v>630</v>
      </c>
      <c r="H553" s="1239"/>
      <c r="I553" s="1239"/>
      <c r="J553" s="213"/>
      <c r="K553" s="172"/>
      <c r="L553" s="172"/>
      <c r="M553" s="172"/>
      <c r="N553" s="172"/>
      <c r="O553" s="172"/>
      <c r="P553" s="172"/>
      <c r="Q553" s="172"/>
      <c r="R553" s="172"/>
      <c r="S553" s="172"/>
      <c r="T553" s="173"/>
      <c r="U553" s="174"/>
      <c r="V553" s="173"/>
      <c r="W553" s="174"/>
      <c r="X553" s="173"/>
      <c r="Y553" s="174"/>
      <c r="Z553" s="173"/>
      <c r="AA553" s="174"/>
      <c r="AB553" s="175"/>
      <c r="AC553" s="174"/>
      <c r="AD553" s="174"/>
      <c r="AE553" s="174"/>
      <c r="AF553" s="175"/>
      <c r="AG553" s="174"/>
      <c r="AH553" s="175"/>
      <c r="AI553" s="174"/>
      <c r="AJ553" s="172"/>
      <c r="AK553" s="172"/>
      <c r="AL553" s="172"/>
      <c r="AM553" s="172"/>
      <c r="AN553" s="172"/>
      <c r="AO553" s="172"/>
    </row>
    <row r="554" spans="1:41">
      <c r="A554" s="193"/>
      <c r="B554" s="280"/>
      <c r="C554" s="280"/>
      <c r="D554" s="280"/>
      <c r="E554" s="280"/>
      <c r="F554" s="1246" t="s">
        <v>631</v>
      </c>
      <c r="G554" s="1246"/>
      <c r="H554" s="1246"/>
      <c r="I554" s="289"/>
      <c r="J554" s="213"/>
      <c r="K554" s="172"/>
      <c r="L554" s="172"/>
      <c r="M554" s="172"/>
      <c r="N554" s="172"/>
      <c r="O554" s="172"/>
      <c r="P554" s="172"/>
      <c r="Q554" s="172"/>
      <c r="R554" s="172"/>
      <c r="S554" s="172"/>
      <c r="T554" s="173"/>
      <c r="U554" s="174"/>
      <c r="V554" s="173"/>
      <c r="W554" s="174"/>
      <c r="X554" s="173"/>
      <c r="Y554" s="174"/>
      <c r="Z554" s="173"/>
      <c r="AA554" s="174"/>
      <c r="AB554" s="175"/>
      <c r="AC554" s="174"/>
      <c r="AD554" s="174"/>
      <c r="AE554" s="174"/>
      <c r="AF554" s="175"/>
      <c r="AG554" s="174"/>
      <c r="AH554" s="175"/>
      <c r="AI554" s="174"/>
      <c r="AJ554" s="172"/>
      <c r="AK554" s="172"/>
      <c r="AL554" s="172"/>
      <c r="AM554" s="172"/>
      <c r="AN554" s="172"/>
      <c r="AO554" s="172"/>
    </row>
    <row r="555" spans="1:41">
      <c r="A555" s="193"/>
      <c r="B555" s="215"/>
      <c r="C555" s="215"/>
      <c r="D555" s="215"/>
      <c r="E555" s="215"/>
      <c r="F555" s="228"/>
      <c r="G555" s="1246" t="s">
        <v>632</v>
      </c>
      <c r="H555" s="1246"/>
      <c r="I555" s="289"/>
      <c r="J555" s="213"/>
      <c r="K555" s="172"/>
      <c r="L555" s="172"/>
      <c r="M555" s="172"/>
      <c r="N555" s="172"/>
      <c r="O555" s="172"/>
      <c r="P555" s="172"/>
      <c r="Q555" s="172"/>
      <c r="R555" s="172"/>
      <c r="S555" s="172"/>
      <c r="T555" s="173"/>
      <c r="U555" s="174"/>
      <c r="V555" s="173"/>
      <c r="W555" s="174"/>
      <c r="X555" s="173"/>
      <c r="Y555" s="174"/>
      <c r="Z555" s="173"/>
      <c r="AA555" s="174"/>
      <c r="AB555" s="175"/>
      <c r="AC555" s="174"/>
      <c r="AD555" s="174"/>
      <c r="AE555" s="174"/>
      <c r="AF555" s="175"/>
      <c r="AG555" s="174"/>
      <c r="AH555" s="175"/>
      <c r="AI555" s="174"/>
      <c r="AJ555" s="172"/>
      <c r="AK555" s="172"/>
      <c r="AL555" s="172"/>
      <c r="AM555" s="172"/>
      <c r="AN555" s="172"/>
      <c r="AO555" s="172"/>
    </row>
    <row r="556" spans="1:41">
      <c r="A556" s="193"/>
      <c r="B556" s="215"/>
      <c r="C556" s="215"/>
      <c r="D556" s="215"/>
      <c r="E556" s="215"/>
      <c r="F556" s="228"/>
      <c r="G556" s="1246" t="s">
        <v>633</v>
      </c>
      <c r="H556" s="1246"/>
      <c r="I556" s="289"/>
      <c r="J556" s="213"/>
      <c r="K556" s="172"/>
      <c r="L556" s="172"/>
      <c r="M556" s="172"/>
      <c r="N556" s="172"/>
      <c r="O556" s="172"/>
      <c r="P556" s="172"/>
      <c r="Q556" s="172"/>
      <c r="R556" s="172"/>
      <c r="S556" s="172"/>
      <c r="T556" s="173"/>
      <c r="U556" s="174"/>
      <c r="V556" s="173"/>
      <c r="W556" s="174"/>
      <c r="X556" s="173"/>
      <c r="Y556" s="174"/>
      <c r="Z556" s="173"/>
      <c r="AA556" s="174"/>
      <c r="AB556" s="175"/>
      <c r="AC556" s="174"/>
      <c r="AD556" s="174"/>
      <c r="AE556" s="174"/>
      <c r="AF556" s="175"/>
      <c r="AG556" s="174"/>
      <c r="AH556" s="175"/>
      <c r="AI556" s="174"/>
      <c r="AJ556" s="172"/>
      <c r="AK556" s="172"/>
      <c r="AL556" s="172"/>
      <c r="AM556" s="172"/>
      <c r="AN556" s="172"/>
      <c r="AO556" s="172"/>
    </row>
    <row r="557" spans="1:41" ht="25.5" customHeight="1">
      <c r="A557" s="193"/>
      <c r="B557" s="283"/>
      <c r="C557" s="283"/>
      <c r="D557" s="283"/>
      <c r="E557" s="283"/>
      <c r="F557" s="219"/>
      <c r="G557" s="1246" t="s">
        <v>634</v>
      </c>
      <c r="H557" s="1246"/>
      <c r="I557" s="289"/>
      <c r="J557" s="213"/>
      <c r="K557" s="172"/>
      <c r="L557" s="172"/>
      <c r="M557" s="172"/>
      <c r="N557" s="172"/>
      <c r="O557" s="172"/>
      <c r="P557" s="172"/>
      <c r="Q557" s="172"/>
      <c r="R557" s="172"/>
      <c r="S557" s="172"/>
      <c r="T557" s="173"/>
      <c r="U557" s="174"/>
      <c r="V557" s="173"/>
      <c r="W557" s="174"/>
      <c r="X557" s="173"/>
      <c r="Y557" s="174"/>
      <c r="Z557" s="173"/>
      <c r="AA557" s="174"/>
      <c r="AB557" s="175"/>
      <c r="AC557" s="174"/>
      <c r="AD557" s="174"/>
      <c r="AE557" s="174"/>
      <c r="AF557" s="175"/>
      <c r="AG557" s="174"/>
      <c r="AH557" s="175"/>
      <c r="AI557" s="174"/>
      <c r="AJ557" s="172"/>
      <c r="AK557" s="172"/>
      <c r="AL557" s="172"/>
      <c r="AM557" s="172"/>
      <c r="AN557" s="172"/>
      <c r="AO557" s="172"/>
    </row>
    <row r="558" spans="1:41" ht="25.5" customHeight="1">
      <c r="A558" s="193"/>
      <c r="B558" s="283"/>
      <c r="C558" s="283"/>
      <c r="D558" s="283"/>
      <c r="E558" s="283"/>
      <c r="F558" s="219"/>
      <c r="G558" s="1246" t="s">
        <v>635</v>
      </c>
      <c r="H558" s="1246"/>
      <c r="I558" s="289"/>
      <c r="J558" s="213"/>
      <c r="K558" s="172"/>
      <c r="L558" s="172"/>
      <c r="M558" s="172"/>
      <c r="N558" s="172"/>
      <c r="O558" s="172"/>
      <c r="P558" s="172"/>
      <c r="Q558" s="172"/>
      <c r="R558" s="172"/>
      <c r="S558" s="172"/>
      <c r="T558" s="173"/>
      <c r="U558" s="174"/>
      <c r="V558" s="173"/>
      <c r="W558" s="174"/>
      <c r="X558" s="173"/>
      <c r="Y558" s="174"/>
      <c r="Z558" s="173"/>
      <c r="AA558" s="174"/>
      <c r="AB558" s="175"/>
      <c r="AC558" s="174"/>
      <c r="AD558" s="174"/>
      <c r="AE558" s="174"/>
      <c r="AF558" s="175"/>
      <c r="AG558" s="174"/>
      <c r="AH558" s="175"/>
      <c r="AI558" s="174"/>
      <c r="AJ558" s="172"/>
      <c r="AK558" s="172"/>
      <c r="AL558" s="172"/>
      <c r="AM558" s="172"/>
      <c r="AN558" s="172"/>
      <c r="AO558" s="172"/>
    </row>
    <row r="559" spans="1:41" ht="25.5" customHeight="1">
      <c r="A559" s="193"/>
      <c r="B559" s="283"/>
      <c r="C559" s="283"/>
      <c r="D559" s="283"/>
      <c r="E559" s="283"/>
      <c r="F559" s="219"/>
      <c r="G559" s="1246" t="s">
        <v>636</v>
      </c>
      <c r="H559" s="1246"/>
      <c r="I559" s="289"/>
      <c r="J559" s="213"/>
      <c r="K559" s="172"/>
      <c r="L559" s="172"/>
      <c r="M559" s="172"/>
      <c r="N559" s="172"/>
      <c r="O559" s="172"/>
      <c r="P559" s="172"/>
      <c r="Q559" s="172"/>
      <c r="R559" s="172"/>
      <c r="S559" s="172"/>
      <c r="T559" s="173"/>
      <c r="U559" s="174"/>
      <c r="V559" s="173"/>
      <c r="W559" s="174"/>
      <c r="X559" s="173"/>
      <c r="Y559" s="174"/>
      <c r="Z559" s="173"/>
      <c r="AA559" s="174"/>
      <c r="AB559" s="175"/>
      <c r="AC559" s="174"/>
      <c r="AD559" s="174"/>
      <c r="AE559" s="174"/>
      <c r="AF559" s="175"/>
      <c r="AG559" s="174"/>
      <c r="AH559" s="175"/>
      <c r="AI559" s="174"/>
      <c r="AJ559" s="172"/>
      <c r="AK559" s="172"/>
      <c r="AL559" s="172"/>
      <c r="AM559" s="172"/>
      <c r="AN559" s="172"/>
      <c r="AO559" s="172"/>
    </row>
    <row r="560" spans="1:41">
      <c r="A560" s="193"/>
      <c r="B560" s="283"/>
      <c r="C560" s="283"/>
      <c r="D560" s="283"/>
      <c r="E560" s="283"/>
      <c r="F560" s="219"/>
      <c r="G560" s="1246" t="s">
        <v>637</v>
      </c>
      <c r="H560" s="1246"/>
      <c r="I560" s="289"/>
      <c r="J560" s="213"/>
      <c r="K560" s="172"/>
      <c r="L560" s="172"/>
      <c r="M560" s="172"/>
      <c r="N560" s="172"/>
      <c r="O560" s="172"/>
      <c r="P560" s="172"/>
      <c r="Q560" s="172"/>
      <c r="R560" s="172"/>
      <c r="S560" s="172"/>
      <c r="T560" s="173"/>
      <c r="U560" s="174"/>
      <c r="V560" s="173"/>
      <c r="W560" s="174"/>
      <c r="X560" s="173"/>
      <c r="Y560" s="174"/>
      <c r="Z560" s="173"/>
      <c r="AA560" s="174"/>
      <c r="AB560" s="175"/>
      <c r="AC560" s="174"/>
      <c r="AD560" s="174"/>
      <c r="AE560" s="174"/>
      <c r="AF560" s="175"/>
      <c r="AG560" s="174"/>
      <c r="AH560" s="175"/>
      <c r="AI560" s="174"/>
      <c r="AJ560" s="172"/>
      <c r="AK560" s="172"/>
      <c r="AL560" s="172"/>
      <c r="AM560" s="172"/>
      <c r="AN560" s="172"/>
      <c r="AO560" s="172"/>
    </row>
    <row r="561" spans="1:41" ht="24" customHeight="1">
      <c r="A561" s="193"/>
      <c r="B561" s="283"/>
      <c r="C561" s="283"/>
      <c r="D561" s="283"/>
      <c r="E561" s="283"/>
      <c r="F561" s="219"/>
      <c r="G561" s="1246" t="s">
        <v>638</v>
      </c>
      <c r="H561" s="1246"/>
      <c r="I561" s="289"/>
      <c r="J561" s="213"/>
      <c r="K561" s="172"/>
      <c r="L561" s="172"/>
      <c r="M561" s="172"/>
      <c r="N561" s="172"/>
      <c r="O561" s="172"/>
      <c r="P561" s="172"/>
      <c r="Q561" s="172"/>
      <c r="R561" s="172"/>
      <c r="S561" s="172"/>
      <c r="T561" s="173"/>
      <c r="U561" s="174"/>
      <c r="V561" s="173"/>
      <c r="W561" s="174"/>
      <c r="X561" s="173"/>
      <c r="Y561" s="174"/>
      <c r="Z561" s="173"/>
      <c r="AA561" s="174"/>
      <c r="AB561" s="175"/>
      <c r="AC561" s="174"/>
      <c r="AD561" s="174"/>
      <c r="AE561" s="174"/>
      <c r="AF561" s="175"/>
      <c r="AG561" s="174"/>
      <c r="AH561" s="175"/>
      <c r="AI561" s="174"/>
      <c r="AJ561" s="172"/>
      <c r="AK561" s="172"/>
      <c r="AL561" s="172"/>
      <c r="AM561" s="172"/>
      <c r="AN561" s="172"/>
      <c r="AO561" s="172"/>
    </row>
    <row r="562" spans="1:41" ht="42.75" customHeight="1">
      <c r="A562" s="193"/>
      <c r="B562" s="283"/>
      <c r="C562" s="283"/>
      <c r="D562" s="283"/>
      <c r="E562" s="283"/>
      <c r="F562" s="219"/>
      <c r="G562" s="1246" t="s">
        <v>639</v>
      </c>
      <c r="H562" s="1246"/>
      <c r="I562" s="289"/>
      <c r="J562" s="213"/>
      <c r="K562" s="172"/>
      <c r="L562" s="172"/>
      <c r="M562" s="172"/>
      <c r="N562" s="172"/>
      <c r="O562" s="172"/>
      <c r="P562" s="172"/>
      <c r="Q562" s="172"/>
      <c r="R562" s="172"/>
      <c r="S562" s="172"/>
      <c r="T562" s="173"/>
      <c r="U562" s="174"/>
      <c r="V562" s="173"/>
      <c r="W562" s="174"/>
      <c r="X562" s="173"/>
      <c r="Y562" s="174"/>
      <c r="Z562" s="173"/>
      <c r="AA562" s="174"/>
      <c r="AB562" s="175"/>
      <c r="AC562" s="174"/>
      <c r="AD562" s="174"/>
      <c r="AE562" s="174"/>
      <c r="AF562" s="175"/>
      <c r="AG562" s="174"/>
      <c r="AH562" s="175"/>
      <c r="AI562" s="174"/>
      <c r="AJ562" s="172"/>
      <c r="AK562" s="172"/>
      <c r="AL562" s="172"/>
      <c r="AM562" s="172"/>
      <c r="AN562" s="172"/>
      <c r="AO562" s="172"/>
    </row>
    <row r="563" spans="1:41">
      <c r="A563" s="193"/>
      <c r="B563" s="280"/>
      <c r="C563" s="280"/>
      <c r="D563" s="280"/>
      <c r="E563" s="280"/>
      <c r="F563" s="1246" t="s">
        <v>640</v>
      </c>
      <c r="G563" s="1246"/>
      <c r="H563" s="1246"/>
      <c r="I563" s="289"/>
      <c r="J563" s="213"/>
      <c r="K563" s="172"/>
      <c r="L563" s="172"/>
      <c r="M563" s="172"/>
      <c r="N563" s="172"/>
      <c r="O563" s="172"/>
      <c r="P563" s="172"/>
      <c r="Q563" s="172"/>
      <c r="R563" s="172"/>
      <c r="S563" s="172"/>
      <c r="T563" s="173"/>
      <c r="U563" s="174"/>
      <c r="V563" s="173"/>
      <c r="W563" s="174"/>
      <c r="X563" s="173"/>
      <c r="Y563" s="174"/>
      <c r="Z563" s="173"/>
      <c r="AA563" s="174"/>
      <c r="AB563" s="175"/>
      <c r="AC563" s="174"/>
      <c r="AD563" s="174"/>
      <c r="AE563" s="174"/>
      <c r="AF563" s="175"/>
      <c r="AG563" s="174"/>
      <c r="AH563" s="175"/>
      <c r="AI563" s="174"/>
      <c r="AJ563" s="172"/>
      <c r="AK563" s="172"/>
      <c r="AL563" s="172"/>
      <c r="AM563" s="172"/>
      <c r="AN563" s="172"/>
      <c r="AO563" s="172"/>
    </row>
    <row r="564" spans="1:41">
      <c r="A564" s="193"/>
      <c r="B564" s="215"/>
      <c r="C564" s="215"/>
      <c r="D564" s="215"/>
      <c r="E564" s="215"/>
      <c r="F564" s="228"/>
      <c r="G564" s="1246" t="s">
        <v>641</v>
      </c>
      <c r="H564" s="1246"/>
      <c r="I564" s="289"/>
      <c r="J564" s="213"/>
      <c r="K564" s="172"/>
      <c r="L564" s="172"/>
      <c r="M564" s="172"/>
      <c r="N564" s="172"/>
      <c r="O564" s="172"/>
      <c r="P564" s="172"/>
      <c r="Q564" s="172"/>
      <c r="R564" s="172"/>
      <c r="S564" s="172"/>
      <c r="T564" s="173"/>
      <c r="U564" s="174"/>
      <c r="V564" s="173"/>
      <c r="W564" s="174"/>
      <c r="X564" s="173"/>
      <c r="Y564" s="174"/>
      <c r="Z564" s="173"/>
      <c r="AA564" s="174"/>
      <c r="AB564" s="175"/>
      <c r="AC564" s="174"/>
      <c r="AD564" s="174"/>
      <c r="AE564" s="174"/>
      <c r="AF564" s="175"/>
      <c r="AG564" s="174"/>
      <c r="AH564" s="175"/>
      <c r="AI564" s="174"/>
      <c r="AJ564" s="172"/>
      <c r="AK564" s="172"/>
      <c r="AL564" s="172"/>
      <c r="AM564" s="172"/>
      <c r="AN564" s="172"/>
      <c r="AO564" s="172"/>
    </row>
    <row r="565" spans="1:41">
      <c r="A565" s="193"/>
      <c r="B565" s="215"/>
      <c r="C565" s="215"/>
      <c r="D565" s="215"/>
      <c r="E565" s="215"/>
      <c r="F565" s="228"/>
      <c r="G565" s="1246" t="s">
        <v>642</v>
      </c>
      <c r="H565" s="1246"/>
      <c r="I565" s="289"/>
      <c r="J565" s="213"/>
      <c r="K565" s="172"/>
      <c r="L565" s="172"/>
      <c r="M565" s="172"/>
      <c r="N565" s="172"/>
      <c r="O565" s="172"/>
      <c r="P565" s="172"/>
      <c r="Q565" s="172"/>
      <c r="R565" s="172"/>
      <c r="S565" s="172"/>
      <c r="T565" s="173"/>
      <c r="U565" s="174"/>
      <c r="V565" s="173"/>
      <c r="W565" s="174"/>
      <c r="X565" s="173"/>
      <c r="Y565" s="174"/>
      <c r="Z565" s="173"/>
      <c r="AA565" s="174"/>
      <c r="AB565" s="175"/>
      <c r="AC565" s="174"/>
      <c r="AD565" s="174"/>
      <c r="AE565" s="174"/>
      <c r="AF565" s="175"/>
      <c r="AG565" s="174"/>
      <c r="AH565" s="175"/>
      <c r="AI565" s="174"/>
      <c r="AJ565" s="172"/>
      <c r="AK565" s="172"/>
      <c r="AL565" s="172"/>
      <c r="AM565" s="172"/>
      <c r="AN565" s="172"/>
      <c r="AO565" s="172"/>
    </row>
    <row r="566" spans="1:41">
      <c r="A566" s="193"/>
      <c r="B566" s="283"/>
      <c r="C566" s="283"/>
      <c r="D566" s="283"/>
      <c r="E566" s="283"/>
      <c r="F566" s="219"/>
      <c r="G566" s="1246" t="s">
        <v>643</v>
      </c>
      <c r="H566" s="1246"/>
      <c r="I566" s="289"/>
      <c r="J566" s="213"/>
      <c r="K566" s="172"/>
      <c r="L566" s="172"/>
      <c r="M566" s="172"/>
      <c r="N566" s="172"/>
      <c r="O566" s="172"/>
      <c r="P566" s="172"/>
      <c r="Q566" s="172"/>
      <c r="R566" s="172"/>
      <c r="S566" s="172"/>
      <c r="T566" s="173"/>
      <c r="U566" s="174"/>
      <c r="V566" s="173"/>
      <c r="W566" s="174"/>
      <c r="X566" s="173"/>
      <c r="Y566" s="174"/>
      <c r="Z566" s="173"/>
      <c r="AA566" s="174"/>
      <c r="AB566" s="175"/>
      <c r="AC566" s="174"/>
      <c r="AD566" s="174"/>
      <c r="AE566" s="174"/>
      <c r="AF566" s="175"/>
      <c r="AG566" s="174"/>
      <c r="AH566" s="175"/>
      <c r="AI566" s="174"/>
      <c r="AJ566" s="172"/>
      <c r="AK566" s="172"/>
      <c r="AL566" s="172"/>
      <c r="AM566" s="172"/>
      <c r="AN566" s="172"/>
      <c r="AO566" s="172"/>
    </row>
    <row r="567" spans="1:41">
      <c r="A567" s="193"/>
      <c r="B567" s="283"/>
      <c r="C567" s="283"/>
      <c r="D567" s="283"/>
      <c r="E567" s="283"/>
      <c r="F567" s="219"/>
      <c r="G567" s="1246" t="s">
        <v>644</v>
      </c>
      <c r="H567" s="1246"/>
      <c r="I567" s="289"/>
      <c r="J567" s="213"/>
      <c r="K567" s="172"/>
      <c r="L567" s="172"/>
      <c r="M567" s="172"/>
      <c r="N567" s="172"/>
      <c r="O567" s="172"/>
      <c r="P567" s="172"/>
      <c r="Q567" s="172"/>
      <c r="R567" s="172"/>
      <c r="S567" s="172"/>
      <c r="T567" s="173"/>
      <c r="U567" s="174"/>
      <c r="V567" s="173"/>
      <c r="W567" s="174"/>
      <c r="X567" s="173"/>
      <c r="Y567" s="174"/>
      <c r="Z567" s="173"/>
      <c r="AA567" s="174"/>
      <c r="AB567" s="175"/>
      <c r="AC567" s="174"/>
      <c r="AD567" s="174"/>
      <c r="AE567" s="174"/>
      <c r="AF567" s="175"/>
      <c r="AG567" s="174"/>
      <c r="AH567" s="175"/>
      <c r="AI567" s="174"/>
      <c r="AJ567" s="172"/>
      <c r="AK567" s="172"/>
      <c r="AL567" s="172"/>
      <c r="AM567" s="172"/>
      <c r="AN567" s="172"/>
      <c r="AO567" s="172"/>
    </row>
    <row r="568" spans="1:41">
      <c r="A568" s="193"/>
      <c r="B568" s="228"/>
      <c r="C568" s="228"/>
      <c r="D568" s="228"/>
      <c r="E568" s="228"/>
      <c r="F568" s="229"/>
      <c r="G568" s="1246" t="s">
        <v>645</v>
      </c>
      <c r="H568" s="1246"/>
      <c r="I568" s="289"/>
      <c r="J568" s="213"/>
      <c r="K568" s="172"/>
      <c r="L568" s="172"/>
      <c r="M568" s="172"/>
      <c r="N568" s="172"/>
      <c r="O568" s="172"/>
      <c r="P568" s="172"/>
      <c r="Q568" s="172"/>
      <c r="R568" s="172"/>
      <c r="S568" s="172"/>
      <c r="T568" s="173"/>
      <c r="U568" s="174"/>
      <c r="V568" s="173"/>
      <c r="W568" s="174"/>
      <c r="X568" s="173"/>
      <c r="Y568" s="174"/>
      <c r="Z568" s="173"/>
      <c r="AA568" s="174"/>
      <c r="AB568" s="175"/>
      <c r="AC568" s="174"/>
      <c r="AD568" s="174"/>
      <c r="AE568" s="174"/>
      <c r="AF568" s="175"/>
      <c r="AG568" s="174"/>
      <c r="AH568" s="175"/>
      <c r="AI568" s="174"/>
      <c r="AJ568" s="172"/>
      <c r="AK568" s="172"/>
      <c r="AL568" s="172"/>
      <c r="AM568" s="172"/>
      <c r="AN568" s="172"/>
      <c r="AO568" s="172"/>
    </row>
    <row r="569" spans="1:41">
      <c r="A569" s="193"/>
      <c r="B569" s="283"/>
      <c r="C569" s="283"/>
      <c r="D569" s="283"/>
      <c r="E569" s="283"/>
      <c r="F569" s="219"/>
      <c r="G569" s="1240" t="s">
        <v>646</v>
      </c>
      <c r="H569" s="1240"/>
      <c r="I569" s="289"/>
      <c r="J569" s="213"/>
      <c r="K569" s="172"/>
      <c r="L569" s="172"/>
      <c r="M569" s="172"/>
      <c r="N569" s="172"/>
      <c r="O569" s="172"/>
      <c r="P569" s="172"/>
      <c r="Q569" s="172"/>
      <c r="R569" s="172"/>
      <c r="S569" s="172"/>
      <c r="T569" s="173"/>
      <c r="U569" s="174"/>
      <c r="V569" s="173"/>
      <c r="W569" s="174"/>
      <c r="X569" s="173"/>
      <c r="Y569" s="174"/>
      <c r="Z569" s="173"/>
      <c r="AA569" s="174"/>
      <c r="AB569" s="175"/>
      <c r="AC569" s="174"/>
      <c r="AD569" s="174"/>
      <c r="AE569" s="174"/>
      <c r="AF569" s="175"/>
      <c r="AG569" s="174"/>
      <c r="AH569" s="175"/>
      <c r="AI569" s="174"/>
      <c r="AJ569" s="172"/>
      <c r="AK569" s="172"/>
      <c r="AL569" s="172"/>
      <c r="AM569" s="172"/>
      <c r="AN569" s="172"/>
      <c r="AO569" s="172"/>
    </row>
    <row r="570" spans="1:41">
      <c r="A570" s="193"/>
      <c r="B570" s="241"/>
      <c r="C570" s="241"/>
      <c r="D570" s="241"/>
      <c r="E570" s="241"/>
      <c r="F570" s="1245" t="s">
        <v>116</v>
      </c>
      <c r="G570" s="1245"/>
      <c r="H570" s="1245"/>
      <c r="I570" s="1245"/>
      <c r="J570" s="213"/>
      <c r="K570" s="172"/>
      <c r="L570" s="172"/>
      <c r="M570" s="172"/>
      <c r="N570" s="172"/>
      <c r="O570" s="172"/>
      <c r="P570" s="172"/>
      <c r="Q570" s="172"/>
      <c r="R570" s="183"/>
      <c r="S570" s="183"/>
      <c r="T570" s="183"/>
      <c r="U570" s="183"/>
      <c r="V570" s="183"/>
      <c r="W570" s="183"/>
      <c r="X570" s="183"/>
      <c r="Y570" s="183"/>
      <c r="Z570" s="183"/>
      <c r="AA570" s="183"/>
      <c r="AB570" s="183"/>
      <c r="AC570" s="183"/>
      <c r="AD570" s="183"/>
      <c r="AE570" s="183"/>
      <c r="AF570" s="183"/>
      <c r="AG570" s="183"/>
      <c r="AH570" s="183"/>
      <c r="AI570" s="183"/>
      <c r="AJ570" s="183"/>
      <c r="AK570" s="183"/>
      <c r="AL570" s="183"/>
      <c r="AM570" s="183"/>
      <c r="AN570" s="183"/>
      <c r="AO570" s="183"/>
    </row>
    <row r="571" spans="1:41">
      <c r="A571" s="193"/>
      <c r="B571" s="232"/>
      <c r="C571" s="232"/>
      <c r="D571" s="232"/>
      <c r="E571" s="232"/>
      <c r="F571" s="232"/>
      <c r="G571" s="1239" t="s">
        <v>524</v>
      </c>
      <c r="H571" s="1239"/>
      <c r="I571" s="1239"/>
      <c r="J571" s="213"/>
      <c r="K571" s="172"/>
      <c r="L571" s="172"/>
      <c r="M571" s="172"/>
      <c r="N571" s="172"/>
      <c r="O571" s="172"/>
      <c r="P571" s="172"/>
      <c r="Q571" s="172"/>
      <c r="R571" s="172"/>
      <c r="S571" s="172"/>
      <c r="T571" s="173"/>
      <c r="U571" s="174"/>
      <c r="V571" s="173"/>
      <c r="W571" s="174"/>
      <c r="X571" s="173"/>
      <c r="Y571" s="174"/>
      <c r="Z571" s="173"/>
      <c r="AA571" s="174"/>
      <c r="AB571" s="175"/>
      <c r="AC571" s="174"/>
      <c r="AD571" s="174"/>
      <c r="AE571" s="174"/>
      <c r="AF571" s="175"/>
      <c r="AG571" s="174"/>
      <c r="AH571" s="175"/>
      <c r="AI571" s="174"/>
      <c r="AJ571" s="172"/>
      <c r="AK571" s="172"/>
      <c r="AL571" s="172"/>
      <c r="AM571" s="172"/>
      <c r="AN571" s="172"/>
      <c r="AO571" s="172"/>
    </row>
    <row r="572" spans="1:41">
      <c r="A572" s="193"/>
      <c r="B572" s="232"/>
      <c r="C572" s="232"/>
      <c r="D572" s="232"/>
      <c r="E572" s="232"/>
      <c r="F572" s="232"/>
      <c r="G572" s="277"/>
      <c r="H572" s="1238" t="s">
        <v>431</v>
      </c>
      <c r="I572" s="1238"/>
      <c r="J572" s="213"/>
      <c r="K572" s="172"/>
      <c r="L572" s="172"/>
      <c r="M572" s="172"/>
      <c r="N572" s="172"/>
      <c r="O572" s="172"/>
      <c r="P572" s="172"/>
      <c r="Q572" s="172"/>
      <c r="R572" s="172"/>
      <c r="S572" s="172"/>
      <c r="T572" s="173"/>
      <c r="U572" s="174"/>
      <c r="V572" s="173"/>
      <c r="W572" s="174"/>
      <c r="X572" s="173"/>
      <c r="Y572" s="174"/>
      <c r="Z572" s="173"/>
      <c r="AA572" s="174"/>
      <c r="AB572" s="175"/>
      <c r="AC572" s="174"/>
      <c r="AD572" s="174"/>
      <c r="AE572" s="174"/>
      <c r="AF572" s="175"/>
      <c r="AG572" s="174"/>
      <c r="AH572" s="175"/>
      <c r="AI572" s="174"/>
      <c r="AJ572" s="172"/>
      <c r="AK572" s="172"/>
      <c r="AL572" s="172"/>
      <c r="AM572" s="172"/>
      <c r="AN572" s="172"/>
      <c r="AO572" s="172"/>
    </row>
    <row r="573" spans="1:41">
      <c r="A573" s="193"/>
      <c r="B573" s="232"/>
      <c r="C573" s="232"/>
      <c r="D573" s="232"/>
      <c r="E573" s="232"/>
      <c r="F573" s="232"/>
      <c r="G573" s="277"/>
      <c r="H573" s="1238" t="s">
        <v>525</v>
      </c>
      <c r="I573" s="1238"/>
      <c r="J573" s="213"/>
      <c r="K573" s="172"/>
      <c r="L573" s="172"/>
      <c r="M573" s="172"/>
      <c r="N573" s="172"/>
      <c r="O573" s="172"/>
      <c r="P573" s="172"/>
      <c r="Q573" s="172"/>
      <c r="R573" s="172"/>
      <c r="S573" s="172"/>
      <c r="T573" s="173"/>
      <c r="U573" s="174"/>
      <c r="V573" s="173"/>
      <c r="W573" s="174"/>
      <c r="X573" s="173"/>
      <c r="Y573" s="174"/>
      <c r="Z573" s="173"/>
      <c r="AA573" s="174"/>
      <c r="AB573" s="175"/>
      <c r="AC573" s="174"/>
      <c r="AD573" s="174"/>
      <c r="AE573" s="174"/>
      <c r="AF573" s="175"/>
      <c r="AG573" s="174"/>
      <c r="AH573" s="175"/>
      <c r="AI573" s="174"/>
      <c r="AJ573" s="172"/>
      <c r="AK573" s="172"/>
      <c r="AL573" s="172"/>
      <c r="AM573" s="172"/>
      <c r="AN573" s="172"/>
      <c r="AO573" s="172"/>
    </row>
    <row r="574" spans="1:41">
      <c r="A574" s="193"/>
      <c r="B574" s="232"/>
      <c r="C574" s="232"/>
      <c r="D574" s="232"/>
      <c r="E574" s="232"/>
      <c r="F574" s="232"/>
      <c r="G574" s="277"/>
      <c r="H574" s="1238" t="s">
        <v>526</v>
      </c>
      <c r="I574" s="1238"/>
      <c r="J574" s="213"/>
      <c r="K574" s="172"/>
      <c r="L574" s="172"/>
      <c r="M574" s="172"/>
      <c r="N574" s="172"/>
      <c r="O574" s="172"/>
      <c r="P574" s="172"/>
      <c r="Q574" s="172"/>
      <c r="R574" s="172"/>
      <c r="S574" s="172"/>
      <c r="T574" s="173"/>
      <c r="U574" s="174"/>
      <c r="V574" s="173"/>
      <c r="W574" s="174"/>
      <c r="X574" s="173"/>
      <c r="Y574" s="174"/>
      <c r="Z574" s="173"/>
      <c r="AA574" s="174"/>
      <c r="AB574" s="175"/>
      <c r="AC574" s="174"/>
      <c r="AD574" s="174"/>
      <c r="AE574" s="174"/>
      <c r="AF574" s="175"/>
      <c r="AG574" s="174"/>
      <c r="AH574" s="175"/>
      <c r="AI574" s="174"/>
      <c r="AJ574" s="172"/>
      <c r="AK574" s="172"/>
      <c r="AL574" s="172"/>
      <c r="AM574" s="172"/>
      <c r="AN574" s="172"/>
      <c r="AO574" s="172"/>
    </row>
    <row r="575" spans="1:41">
      <c r="A575" s="193"/>
      <c r="B575" s="232"/>
      <c r="C575" s="232"/>
      <c r="D575" s="232"/>
      <c r="E575" s="232"/>
      <c r="F575" s="232"/>
      <c r="G575" s="232"/>
      <c r="H575" s="1238" t="s">
        <v>527</v>
      </c>
      <c r="I575" s="1238"/>
      <c r="J575" s="213"/>
      <c r="K575" s="172"/>
      <c r="L575" s="172"/>
      <c r="M575" s="172"/>
      <c r="N575" s="172"/>
      <c r="O575" s="172"/>
      <c r="P575" s="172"/>
      <c r="Q575" s="172"/>
      <c r="R575" s="172"/>
      <c r="S575" s="172"/>
      <c r="T575" s="173"/>
      <c r="U575" s="174"/>
      <c r="V575" s="173"/>
      <c r="W575" s="174"/>
      <c r="X575" s="173"/>
      <c r="Y575" s="174"/>
      <c r="Z575" s="173"/>
      <c r="AA575" s="174"/>
      <c r="AB575" s="175"/>
      <c r="AC575" s="174"/>
      <c r="AD575" s="174"/>
      <c r="AE575" s="174"/>
      <c r="AF575" s="175"/>
      <c r="AG575" s="174"/>
      <c r="AH575" s="175"/>
      <c r="AI575" s="174"/>
      <c r="AJ575" s="172"/>
      <c r="AK575" s="172"/>
      <c r="AL575" s="172"/>
      <c r="AM575" s="172"/>
      <c r="AN575" s="172"/>
      <c r="AO575" s="172"/>
    </row>
    <row r="576" spans="1:41">
      <c r="A576" s="193"/>
      <c r="B576" s="232"/>
      <c r="C576" s="232"/>
      <c r="D576" s="232"/>
      <c r="E576" s="232"/>
      <c r="F576" s="232"/>
      <c r="G576" s="1239" t="s">
        <v>432</v>
      </c>
      <c r="H576" s="1239"/>
      <c r="I576" s="1239"/>
      <c r="J576" s="213"/>
      <c r="K576" s="172"/>
      <c r="L576" s="172"/>
      <c r="M576" s="172"/>
      <c r="N576" s="172"/>
      <c r="O576" s="172"/>
      <c r="P576" s="172"/>
      <c r="Q576" s="172"/>
      <c r="R576" s="172"/>
      <c r="S576" s="172"/>
      <c r="T576" s="173"/>
      <c r="U576" s="174"/>
      <c r="V576" s="173"/>
      <c r="W576" s="174"/>
      <c r="X576" s="173"/>
      <c r="Y576" s="174"/>
      <c r="Z576" s="173"/>
      <c r="AA576" s="174"/>
      <c r="AB576" s="175"/>
      <c r="AC576" s="174"/>
      <c r="AD576" s="174"/>
      <c r="AE576" s="174"/>
      <c r="AF576" s="175"/>
      <c r="AG576" s="174"/>
      <c r="AH576" s="175"/>
      <c r="AI576" s="174"/>
      <c r="AJ576" s="172"/>
      <c r="AK576" s="172"/>
      <c r="AL576" s="172"/>
      <c r="AM576" s="172"/>
      <c r="AN576" s="172"/>
      <c r="AO576" s="172"/>
    </row>
    <row r="577" spans="1:41">
      <c r="A577" s="193"/>
      <c r="B577" s="232"/>
      <c r="C577" s="232"/>
      <c r="D577" s="232"/>
      <c r="E577" s="232"/>
      <c r="F577" s="232"/>
      <c r="G577" s="1239" t="s">
        <v>616</v>
      </c>
      <c r="H577" s="1239"/>
      <c r="I577" s="1239"/>
      <c r="J577" s="213"/>
      <c r="K577" s="172"/>
      <c r="L577" s="172"/>
      <c r="M577" s="172"/>
      <c r="N577" s="172"/>
      <c r="O577" s="172"/>
      <c r="P577" s="172"/>
      <c r="Q577" s="172"/>
      <c r="R577" s="172"/>
      <c r="S577" s="172"/>
      <c r="T577" s="173"/>
      <c r="U577" s="174"/>
      <c r="V577" s="173"/>
      <c r="W577" s="174"/>
      <c r="X577" s="173"/>
      <c r="Y577" s="174"/>
      <c r="Z577" s="173"/>
      <c r="AA577" s="174"/>
      <c r="AB577" s="175"/>
      <c r="AC577" s="174"/>
      <c r="AD577" s="174"/>
      <c r="AE577" s="174"/>
      <c r="AF577" s="175"/>
      <c r="AG577" s="174"/>
      <c r="AH577" s="175"/>
      <c r="AI577" s="174"/>
      <c r="AJ577" s="172"/>
      <c r="AK577" s="172"/>
      <c r="AL577" s="172"/>
      <c r="AM577" s="172"/>
      <c r="AN577" s="172"/>
      <c r="AO577" s="172"/>
    </row>
    <row r="578" spans="1:41">
      <c r="A578" s="193"/>
      <c r="B578" s="232"/>
      <c r="C578" s="232"/>
      <c r="D578" s="232"/>
      <c r="E578" s="232"/>
      <c r="F578" s="232"/>
      <c r="G578" s="1239" t="s">
        <v>617</v>
      </c>
      <c r="H578" s="1239"/>
      <c r="I578" s="1239"/>
      <c r="J578" s="213"/>
      <c r="K578" s="172"/>
      <c r="L578" s="172"/>
      <c r="M578" s="172"/>
      <c r="N578" s="172"/>
      <c r="O578" s="172"/>
      <c r="P578" s="172"/>
      <c r="Q578" s="172"/>
      <c r="R578" s="172"/>
      <c r="S578" s="172"/>
      <c r="T578" s="173"/>
      <c r="U578" s="174"/>
      <c r="V578" s="173"/>
      <c r="W578" s="174"/>
      <c r="X578" s="173"/>
      <c r="Y578" s="174"/>
      <c r="Z578" s="173"/>
      <c r="AA578" s="174"/>
      <c r="AB578" s="175"/>
      <c r="AC578" s="174"/>
      <c r="AD578" s="174"/>
      <c r="AE578" s="174"/>
      <c r="AF578" s="175"/>
      <c r="AG578" s="174"/>
      <c r="AH578" s="175"/>
      <c r="AI578" s="174"/>
      <c r="AJ578" s="172"/>
      <c r="AK578" s="172"/>
      <c r="AL578" s="172"/>
      <c r="AM578" s="172"/>
      <c r="AN578" s="172"/>
      <c r="AO578" s="172"/>
    </row>
    <row r="579" spans="1:41">
      <c r="A579" s="193"/>
      <c r="B579" s="232"/>
      <c r="C579" s="232"/>
      <c r="D579" s="232"/>
      <c r="E579" s="232"/>
      <c r="F579" s="232"/>
      <c r="G579" s="1238" t="s">
        <v>610</v>
      </c>
      <c r="H579" s="1238"/>
      <c r="I579" s="1238"/>
      <c r="J579" s="213"/>
      <c r="K579" s="172"/>
      <c r="L579" s="172"/>
      <c r="M579" s="172"/>
      <c r="N579" s="172"/>
      <c r="O579" s="172"/>
      <c r="P579" s="172"/>
      <c r="Q579" s="172"/>
      <c r="R579" s="172"/>
      <c r="S579" s="172"/>
      <c r="T579" s="173"/>
      <c r="U579" s="174"/>
      <c r="V579" s="173"/>
      <c r="W579" s="174"/>
      <c r="X579" s="173"/>
      <c r="Y579" s="174"/>
      <c r="Z579" s="173"/>
      <c r="AA579" s="174"/>
      <c r="AB579" s="175"/>
      <c r="AC579" s="174"/>
      <c r="AD579" s="174"/>
      <c r="AE579" s="174"/>
      <c r="AF579" s="175"/>
      <c r="AG579" s="174"/>
      <c r="AH579" s="175"/>
      <c r="AI579" s="174"/>
      <c r="AJ579" s="172"/>
      <c r="AK579" s="172"/>
      <c r="AL579" s="172"/>
      <c r="AM579" s="172"/>
      <c r="AN579" s="172"/>
      <c r="AO579" s="172"/>
    </row>
    <row r="580" spans="1:41">
      <c r="A580" s="193"/>
      <c r="B580" s="232"/>
      <c r="C580" s="232"/>
      <c r="D580" s="232"/>
      <c r="E580" s="232"/>
      <c r="F580" s="232"/>
      <c r="G580" s="1238" t="s">
        <v>611</v>
      </c>
      <c r="H580" s="1238"/>
      <c r="I580" s="1238"/>
      <c r="J580" s="213"/>
      <c r="K580" s="172"/>
      <c r="L580" s="172"/>
      <c r="M580" s="172"/>
      <c r="N580" s="172"/>
      <c r="O580" s="172"/>
      <c r="P580" s="172"/>
      <c r="Q580" s="172"/>
      <c r="R580" s="172"/>
      <c r="S580" s="172"/>
      <c r="T580" s="173"/>
      <c r="U580" s="174"/>
      <c r="V580" s="173"/>
      <c r="W580" s="174"/>
      <c r="X580" s="173"/>
      <c r="Y580" s="174"/>
      <c r="Z580" s="173"/>
      <c r="AA580" s="174"/>
      <c r="AB580" s="175"/>
      <c r="AC580" s="174"/>
      <c r="AD580" s="174"/>
      <c r="AE580" s="174"/>
      <c r="AF580" s="175"/>
      <c r="AG580" s="174"/>
      <c r="AH580" s="175"/>
      <c r="AI580" s="174"/>
      <c r="AJ580" s="172"/>
      <c r="AK580" s="172"/>
      <c r="AL580" s="172"/>
      <c r="AM580" s="172"/>
      <c r="AN580" s="172"/>
      <c r="AO580" s="172"/>
    </row>
    <row r="581" spans="1:41">
      <c r="A581" s="193"/>
      <c r="B581" s="232"/>
      <c r="C581" s="232"/>
      <c r="D581" s="232"/>
      <c r="E581" s="232"/>
      <c r="F581" s="232"/>
      <c r="G581" s="1240" t="s">
        <v>612</v>
      </c>
      <c r="H581" s="1240"/>
      <c r="I581" s="1240"/>
      <c r="J581" s="213"/>
      <c r="K581" s="172"/>
      <c r="L581" s="172"/>
      <c r="M581" s="172"/>
      <c r="N581" s="172"/>
      <c r="O581" s="172"/>
      <c r="P581" s="172"/>
      <c r="Q581" s="172"/>
      <c r="R581" s="172"/>
      <c r="S581" s="172"/>
      <c r="T581" s="173"/>
      <c r="U581" s="174"/>
      <c r="V581" s="173"/>
      <c r="W581" s="174"/>
      <c r="X581" s="173"/>
      <c r="Y581" s="174"/>
      <c r="Z581" s="173"/>
      <c r="AA581" s="174"/>
      <c r="AB581" s="175"/>
      <c r="AC581" s="174"/>
      <c r="AD581" s="174"/>
      <c r="AE581" s="174"/>
      <c r="AF581" s="175"/>
      <c r="AG581" s="174"/>
      <c r="AH581" s="175"/>
      <c r="AI581" s="174"/>
      <c r="AJ581" s="172"/>
      <c r="AK581" s="172"/>
      <c r="AL581" s="172"/>
      <c r="AM581" s="172"/>
      <c r="AN581" s="172"/>
      <c r="AO581" s="172"/>
    </row>
    <row r="582" spans="1:41">
      <c r="A582" s="193"/>
      <c r="B582" s="232"/>
      <c r="C582" s="232"/>
      <c r="D582" s="232"/>
      <c r="E582" s="232"/>
      <c r="F582" s="232"/>
      <c r="G582" s="1240" t="s">
        <v>613</v>
      </c>
      <c r="H582" s="1240"/>
      <c r="I582" s="1240"/>
      <c r="J582" s="213"/>
      <c r="K582" s="172"/>
      <c r="L582" s="172"/>
      <c r="M582" s="172"/>
      <c r="N582" s="172"/>
      <c r="O582" s="172"/>
      <c r="P582" s="172"/>
      <c r="Q582" s="172"/>
      <c r="R582" s="172"/>
      <c r="S582" s="172"/>
      <c r="T582" s="173"/>
      <c r="U582" s="174"/>
      <c r="V582" s="173"/>
      <c r="W582" s="174"/>
      <c r="X582" s="173"/>
      <c r="Y582" s="174"/>
      <c r="Z582" s="173"/>
      <c r="AA582" s="174"/>
      <c r="AB582" s="175"/>
      <c r="AC582" s="174"/>
      <c r="AD582" s="174"/>
      <c r="AE582" s="174"/>
      <c r="AF582" s="175"/>
      <c r="AG582" s="174"/>
      <c r="AH582" s="175"/>
      <c r="AI582" s="174"/>
      <c r="AJ582" s="172"/>
      <c r="AK582" s="172"/>
      <c r="AL582" s="172"/>
      <c r="AM582" s="172"/>
      <c r="AN582" s="172"/>
      <c r="AO582" s="172"/>
    </row>
    <row r="583" spans="1:41">
      <c r="A583" s="193"/>
      <c r="B583" s="232"/>
      <c r="C583" s="232"/>
      <c r="D583" s="232"/>
      <c r="E583" s="232"/>
      <c r="F583" s="232"/>
      <c r="G583" s="1240" t="s">
        <v>614</v>
      </c>
      <c r="H583" s="1240"/>
      <c r="I583" s="1240"/>
      <c r="J583" s="213"/>
      <c r="K583" s="172"/>
      <c r="L583" s="172"/>
      <c r="M583" s="172"/>
      <c r="N583" s="172"/>
      <c r="O583" s="172"/>
      <c r="P583" s="172"/>
      <c r="Q583" s="172"/>
      <c r="R583" s="172"/>
      <c r="S583" s="172"/>
      <c r="T583" s="173"/>
      <c r="U583" s="174"/>
      <c r="V583" s="173"/>
      <c r="W583" s="174"/>
      <c r="X583" s="173"/>
      <c r="Y583" s="174"/>
      <c r="Z583" s="173"/>
      <c r="AA583" s="174"/>
      <c r="AB583" s="175"/>
      <c r="AC583" s="174"/>
      <c r="AD583" s="174"/>
      <c r="AE583" s="174"/>
      <c r="AF583" s="175"/>
      <c r="AG583" s="174"/>
      <c r="AH583" s="175"/>
      <c r="AI583" s="174"/>
      <c r="AJ583" s="172"/>
      <c r="AK583" s="172"/>
      <c r="AL583" s="172"/>
      <c r="AM583" s="172"/>
      <c r="AN583" s="172"/>
      <c r="AO583" s="172"/>
    </row>
    <row r="584" spans="1:41" ht="28.5" customHeight="1">
      <c r="A584" s="193"/>
      <c r="B584" s="232"/>
      <c r="C584" s="232"/>
      <c r="D584" s="232"/>
      <c r="E584" s="232"/>
      <c r="F584" s="232"/>
      <c r="G584" s="1240" t="s">
        <v>615</v>
      </c>
      <c r="H584" s="1240"/>
      <c r="I584" s="1240"/>
      <c r="J584" s="213"/>
      <c r="K584" s="172"/>
      <c r="L584" s="172"/>
      <c r="M584" s="172"/>
      <c r="N584" s="172"/>
      <c r="O584" s="172"/>
      <c r="P584" s="172"/>
      <c r="Q584" s="172"/>
      <c r="R584" s="172"/>
      <c r="S584" s="172"/>
      <c r="T584" s="173"/>
      <c r="U584" s="174"/>
      <c r="V584" s="173"/>
      <c r="W584" s="174"/>
      <c r="X584" s="173"/>
      <c r="Y584" s="174"/>
      <c r="Z584" s="173"/>
      <c r="AA584" s="174"/>
      <c r="AB584" s="175"/>
      <c r="AC584" s="174"/>
      <c r="AD584" s="174"/>
      <c r="AE584" s="174"/>
      <c r="AF584" s="175"/>
      <c r="AG584" s="174"/>
      <c r="AH584" s="175"/>
      <c r="AI584" s="174"/>
      <c r="AJ584" s="172"/>
      <c r="AK584" s="172"/>
      <c r="AL584" s="172"/>
      <c r="AM584" s="172"/>
      <c r="AN584" s="172"/>
      <c r="AO584" s="172"/>
    </row>
    <row r="585" spans="1:41">
      <c r="A585" s="193"/>
      <c r="B585" s="1242" t="s">
        <v>570</v>
      </c>
      <c r="C585" s="1242"/>
      <c r="D585" s="1242"/>
      <c r="E585" s="1242"/>
      <c r="F585" s="1242"/>
      <c r="G585" s="1242"/>
      <c r="H585" s="1242"/>
      <c r="I585" s="242"/>
      <c r="J585" s="213"/>
      <c r="K585" s="172"/>
      <c r="L585" s="172"/>
      <c r="M585" s="172"/>
      <c r="N585" s="172"/>
      <c r="O585" s="172"/>
      <c r="P585" s="172"/>
      <c r="Q585" s="172"/>
      <c r="R585" s="120"/>
      <c r="S585" s="120"/>
      <c r="T585" s="120"/>
      <c r="U585" s="120"/>
      <c r="V585" s="120"/>
      <c r="W585" s="120"/>
      <c r="X585" s="120"/>
      <c r="Y585" s="120"/>
      <c r="Z585" s="120"/>
      <c r="AA585" s="120"/>
      <c r="AB585" s="120"/>
      <c r="AC585" s="120"/>
      <c r="AD585" s="120"/>
      <c r="AE585" s="120"/>
      <c r="AF585" s="120"/>
      <c r="AG585" s="120"/>
      <c r="AH585" s="120"/>
      <c r="AI585" s="120"/>
      <c r="AJ585" s="120"/>
      <c r="AK585" s="120"/>
      <c r="AL585" s="120"/>
      <c r="AM585" s="120"/>
      <c r="AN585" s="120"/>
      <c r="AO585" s="120"/>
    </row>
    <row r="586" spans="1:41">
      <c r="A586" s="193"/>
      <c r="B586" s="243"/>
      <c r="C586" s="1243" t="s">
        <v>70</v>
      </c>
      <c r="D586" s="1243"/>
      <c r="E586" s="1243"/>
      <c r="F586" s="1243"/>
      <c r="G586" s="1243"/>
      <c r="H586" s="1243"/>
      <c r="I586" s="242"/>
      <c r="J586" s="213"/>
      <c r="K586" s="172"/>
      <c r="L586" s="172"/>
      <c r="M586" s="172"/>
      <c r="N586" s="172"/>
      <c r="O586" s="172"/>
      <c r="P586" s="172"/>
      <c r="Q586" s="172"/>
      <c r="R586" s="172"/>
      <c r="S586" s="172"/>
      <c r="T586" s="173"/>
      <c r="U586" s="174"/>
      <c r="V586" s="173"/>
      <c r="W586" s="174"/>
      <c r="X586" s="173"/>
      <c r="Y586" s="174"/>
      <c r="Z586" s="173"/>
      <c r="AA586" s="174"/>
      <c r="AB586" s="175"/>
      <c r="AC586" s="174"/>
      <c r="AD586" s="174"/>
      <c r="AE586" s="174"/>
      <c r="AF586" s="175"/>
      <c r="AG586" s="174"/>
      <c r="AH586" s="175"/>
      <c r="AI586" s="174"/>
      <c r="AJ586" s="172"/>
      <c r="AK586" s="172"/>
      <c r="AL586" s="172"/>
      <c r="AM586" s="172"/>
      <c r="AN586" s="172"/>
      <c r="AO586" s="172"/>
    </row>
    <row r="587" spans="1:41">
      <c r="A587" s="193"/>
      <c r="B587" s="298"/>
      <c r="C587" s="1244" t="s">
        <v>74</v>
      </c>
      <c r="D587" s="1244"/>
      <c r="E587" s="1244"/>
      <c r="F587" s="1244"/>
      <c r="G587" s="1244"/>
      <c r="H587" s="1244"/>
      <c r="I587" s="242"/>
      <c r="J587" s="213"/>
      <c r="K587" s="172"/>
      <c r="L587" s="172"/>
      <c r="M587" s="172"/>
      <c r="N587" s="172"/>
      <c r="O587" s="172"/>
      <c r="P587" s="172"/>
      <c r="Q587" s="172"/>
      <c r="R587" s="180"/>
      <c r="S587" s="180"/>
      <c r="T587" s="180"/>
      <c r="U587" s="180"/>
      <c r="V587" s="180"/>
      <c r="W587" s="180"/>
      <c r="X587" s="180"/>
      <c r="Y587" s="18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</row>
    <row r="588" spans="1:41">
      <c r="A588" s="193"/>
      <c r="B588" s="282"/>
      <c r="C588" s="282"/>
      <c r="D588" s="1238" t="s">
        <v>75</v>
      </c>
      <c r="E588" s="1238"/>
      <c r="F588" s="1238"/>
      <c r="G588" s="1238"/>
      <c r="H588" s="1238"/>
      <c r="I588" s="242"/>
      <c r="J588" s="213"/>
      <c r="K588" s="172"/>
      <c r="L588" s="172"/>
      <c r="M588" s="172"/>
      <c r="N588" s="172"/>
      <c r="O588" s="172"/>
      <c r="P588" s="172"/>
      <c r="Q588" s="172"/>
      <c r="R588" s="172"/>
      <c r="S588" s="172"/>
      <c r="T588" s="173"/>
      <c r="U588" s="174"/>
      <c r="V588" s="173"/>
      <c r="W588" s="174"/>
      <c r="X588" s="173"/>
      <c r="Y588" s="174"/>
      <c r="Z588" s="173"/>
      <c r="AA588" s="174"/>
      <c r="AB588" s="175"/>
      <c r="AC588" s="174"/>
      <c r="AD588" s="174"/>
      <c r="AE588" s="174"/>
      <c r="AF588" s="175"/>
      <c r="AG588" s="174"/>
      <c r="AH588" s="175"/>
      <c r="AI588" s="174"/>
      <c r="AJ588" s="172"/>
      <c r="AK588" s="172"/>
      <c r="AL588" s="172"/>
      <c r="AM588" s="172"/>
      <c r="AN588" s="172"/>
      <c r="AO588" s="172"/>
    </row>
    <row r="589" spans="1:41">
      <c r="A589" s="193"/>
      <c r="B589" s="215"/>
      <c r="C589" s="215"/>
      <c r="D589" s="215"/>
      <c r="E589" s="1238" t="s">
        <v>76</v>
      </c>
      <c r="F589" s="1238"/>
      <c r="G589" s="1238"/>
      <c r="H589" s="1238"/>
      <c r="I589" s="242"/>
      <c r="J589" s="213"/>
      <c r="K589" s="172"/>
      <c r="L589" s="172"/>
      <c r="M589" s="172"/>
      <c r="N589" s="172"/>
      <c r="O589" s="172"/>
      <c r="P589" s="172"/>
      <c r="Q589" s="172"/>
      <c r="R589" s="172"/>
      <c r="S589" s="172"/>
      <c r="T589" s="173"/>
      <c r="U589" s="174"/>
      <c r="V589" s="173"/>
      <c r="W589" s="174"/>
      <c r="X589" s="173"/>
      <c r="Y589" s="174"/>
      <c r="Z589" s="173"/>
      <c r="AA589" s="174"/>
      <c r="AB589" s="175"/>
      <c r="AC589" s="174"/>
      <c r="AD589" s="174"/>
      <c r="AE589" s="174"/>
      <c r="AF589" s="175"/>
      <c r="AG589" s="174"/>
      <c r="AH589" s="175"/>
      <c r="AI589" s="174"/>
      <c r="AJ589" s="172"/>
      <c r="AK589" s="172"/>
      <c r="AL589" s="172"/>
      <c r="AM589" s="172"/>
      <c r="AN589" s="172"/>
      <c r="AO589" s="172"/>
    </row>
    <row r="590" spans="1:41">
      <c r="A590" s="193"/>
      <c r="B590" s="283"/>
      <c r="C590" s="283"/>
      <c r="D590" s="283"/>
      <c r="E590" s="283"/>
      <c r="F590" s="1238" t="s">
        <v>619</v>
      </c>
      <c r="G590" s="1238"/>
      <c r="H590" s="1238"/>
      <c r="I590" s="242"/>
      <c r="J590" s="213"/>
      <c r="K590" s="172"/>
      <c r="L590" s="172"/>
      <c r="M590" s="172"/>
      <c r="N590" s="172"/>
      <c r="O590" s="172"/>
      <c r="P590" s="172"/>
      <c r="Q590" s="172"/>
      <c r="R590" s="172"/>
      <c r="S590" s="172"/>
      <c r="T590" s="173"/>
      <c r="U590" s="174"/>
      <c r="V590" s="173"/>
      <c r="W590" s="174"/>
      <c r="X590" s="173"/>
      <c r="Y590" s="174"/>
      <c r="Z590" s="173"/>
      <c r="AA590" s="174"/>
      <c r="AB590" s="175"/>
      <c r="AC590" s="174"/>
      <c r="AD590" s="174"/>
      <c r="AE590" s="174"/>
      <c r="AF590" s="175"/>
      <c r="AG590" s="174"/>
      <c r="AH590" s="175"/>
      <c r="AI590" s="174"/>
      <c r="AJ590" s="172"/>
      <c r="AK590" s="172"/>
      <c r="AL590" s="172"/>
      <c r="AM590" s="172"/>
      <c r="AN590" s="172"/>
      <c r="AO590" s="172"/>
    </row>
    <row r="591" spans="1:41" ht="24" customHeight="1">
      <c r="A591" s="193"/>
      <c r="B591" s="219"/>
      <c r="C591" s="219"/>
      <c r="D591" s="219"/>
      <c r="E591" s="210" t="s">
        <v>21</v>
      </c>
      <c r="F591" s="1238" t="s">
        <v>512</v>
      </c>
      <c r="G591" s="1238"/>
      <c r="H591" s="1238"/>
      <c r="I591" s="210"/>
      <c r="J591" s="213"/>
      <c r="K591" s="172"/>
      <c r="L591" s="172"/>
      <c r="M591" s="172"/>
      <c r="N591" s="172"/>
      <c r="O591" s="172"/>
      <c r="P591" s="172"/>
      <c r="Q591" s="172"/>
      <c r="R591" s="172"/>
      <c r="S591" s="172"/>
      <c r="T591" s="173"/>
      <c r="U591" s="174"/>
      <c r="V591" s="173"/>
      <c r="W591" s="174"/>
      <c r="X591" s="173"/>
      <c r="Y591" s="174"/>
      <c r="Z591" s="173"/>
      <c r="AA591" s="174"/>
      <c r="AB591" s="175"/>
      <c r="AC591" s="174"/>
      <c r="AD591" s="174"/>
      <c r="AE591" s="174"/>
      <c r="AF591" s="175"/>
      <c r="AG591" s="174"/>
      <c r="AH591" s="175"/>
      <c r="AI591" s="174"/>
      <c r="AJ591" s="172"/>
      <c r="AK591" s="172"/>
      <c r="AL591" s="172"/>
      <c r="AM591" s="172"/>
      <c r="AN591" s="172"/>
      <c r="AO591" s="172"/>
    </row>
    <row r="592" spans="1:41" ht="21" customHeight="1">
      <c r="A592" s="193"/>
      <c r="B592" s="232"/>
      <c r="C592" s="232"/>
      <c r="D592" s="232"/>
      <c r="E592" s="232"/>
      <c r="F592" s="1239" t="s">
        <v>620</v>
      </c>
      <c r="G592" s="1239"/>
      <c r="H592" s="1239"/>
      <c r="I592" s="1239"/>
      <c r="J592" s="213"/>
      <c r="K592" s="172"/>
      <c r="L592" s="172"/>
      <c r="M592" s="172"/>
      <c r="N592" s="172"/>
      <c r="O592" s="172"/>
      <c r="P592" s="172"/>
      <c r="Q592" s="172"/>
      <c r="R592" s="172"/>
      <c r="S592" s="172"/>
      <c r="T592" s="173"/>
      <c r="U592" s="174"/>
      <c r="V592" s="173"/>
      <c r="W592" s="174"/>
      <c r="X592" s="173"/>
      <c r="Y592" s="174"/>
      <c r="Z592" s="173"/>
      <c r="AA592" s="174"/>
      <c r="AB592" s="175"/>
      <c r="AC592" s="174"/>
      <c r="AD592" s="174"/>
      <c r="AE592" s="174"/>
      <c r="AF592" s="175"/>
      <c r="AG592" s="174"/>
      <c r="AH592" s="175"/>
      <c r="AI592" s="174"/>
      <c r="AJ592" s="172"/>
      <c r="AK592" s="172"/>
      <c r="AL592" s="172"/>
      <c r="AM592" s="172"/>
      <c r="AN592" s="172"/>
      <c r="AO592" s="172"/>
    </row>
    <row r="593" spans="1:41" ht="21" customHeight="1">
      <c r="A593" s="193"/>
      <c r="B593" s="232"/>
      <c r="C593" s="232"/>
      <c r="D593" s="232"/>
      <c r="E593" s="232"/>
      <c r="F593" s="1239" t="s">
        <v>621</v>
      </c>
      <c r="G593" s="1239"/>
      <c r="H593" s="1239"/>
      <c r="I593" s="1239"/>
      <c r="J593" s="213"/>
      <c r="K593" s="172"/>
      <c r="L593" s="172"/>
      <c r="M593" s="172"/>
      <c r="N593" s="172"/>
      <c r="O593" s="172"/>
      <c r="P593" s="172"/>
      <c r="Q593" s="172"/>
      <c r="R593" s="172"/>
      <c r="S593" s="172"/>
      <c r="T593" s="173"/>
      <c r="U593" s="174"/>
      <c r="V593" s="173"/>
      <c r="W593" s="174"/>
      <c r="X593" s="173"/>
      <c r="Y593" s="174"/>
      <c r="Z593" s="173"/>
      <c r="AA593" s="174"/>
      <c r="AB593" s="175"/>
      <c r="AC593" s="174"/>
      <c r="AD593" s="174"/>
      <c r="AE593" s="174"/>
      <c r="AF593" s="175"/>
      <c r="AG593" s="174"/>
      <c r="AH593" s="175"/>
      <c r="AI593" s="174"/>
      <c r="AJ593" s="172"/>
      <c r="AK593" s="172"/>
      <c r="AL593" s="172"/>
      <c r="AM593" s="172"/>
      <c r="AN593" s="172"/>
      <c r="AO593" s="172"/>
    </row>
    <row r="594" spans="1:41" ht="21" customHeight="1">
      <c r="A594" s="193"/>
      <c r="B594" s="232"/>
      <c r="C594" s="232"/>
      <c r="D594" s="232"/>
      <c r="E594" s="232"/>
      <c r="F594" s="1239" t="s">
        <v>622</v>
      </c>
      <c r="G594" s="1239"/>
      <c r="H594" s="1239"/>
      <c r="I594" s="1239"/>
      <c r="J594" s="213"/>
      <c r="K594" s="172"/>
      <c r="L594" s="172"/>
      <c r="M594" s="172"/>
      <c r="N594" s="172"/>
      <c r="O594" s="172"/>
      <c r="P594" s="172"/>
      <c r="Q594" s="172"/>
      <c r="R594" s="172"/>
      <c r="S594" s="172"/>
      <c r="T594" s="173"/>
      <c r="U594" s="174"/>
      <c r="V594" s="173"/>
      <c r="W594" s="174"/>
      <c r="X594" s="173"/>
      <c r="Y594" s="174"/>
      <c r="Z594" s="173"/>
      <c r="AA594" s="174"/>
      <c r="AB594" s="175"/>
      <c r="AC594" s="174"/>
      <c r="AD594" s="174"/>
      <c r="AE594" s="174"/>
      <c r="AF594" s="175"/>
      <c r="AG594" s="174"/>
      <c r="AH594" s="175"/>
      <c r="AI594" s="174"/>
      <c r="AJ594" s="172"/>
      <c r="AK594" s="172"/>
      <c r="AL594" s="172"/>
      <c r="AM594" s="172"/>
      <c r="AN594" s="172"/>
      <c r="AO594" s="172"/>
    </row>
    <row r="595" spans="1:41" s="24" customFormat="1" ht="78" customHeight="1">
      <c r="A595" s="1222" t="s">
        <v>673</v>
      </c>
      <c r="B595" s="1222"/>
      <c r="C595" s="1222"/>
      <c r="D595" s="1222"/>
      <c r="E595" s="1222"/>
      <c r="F595" s="1222"/>
      <c r="G595" s="1222"/>
      <c r="H595" s="1222"/>
      <c r="I595" s="1222"/>
      <c r="J595" s="1222"/>
      <c r="K595" s="1222"/>
      <c r="L595" s="1222"/>
      <c r="M595" s="1222"/>
      <c r="N595" s="1222"/>
      <c r="O595" s="1222"/>
      <c r="P595" s="1222"/>
      <c r="Q595" s="1222"/>
      <c r="R595" s="1222"/>
      <c r="S595" s="1222"/>
      <c r="T595" s="1222"/>
      <c r="U595" s="1222"/>
      <c r="V595" s="1222"/>
      <c r="W595" s="1222"/>
      <c r="X595" s="1222"/>
      <c r="Y595" s="1222"/>
      <c r="Z595" s="1222"/>
      <c r="AA595" s="1222"/>
      <c r="AB595" s="1222"/>
      <c r="AC595" s="1222"/>
      <c r="AD595" s="1222"/>
      <c r="AE595" s="1222"/>
      <c r="AF595" s="1222"/>
      <c r="AG595" s="1222"/>
      <c r="AH595" s="1222"/>
      <c r="AI595" s="1222"/>
      <c r="AJ595" s="1222"/>
      <c r="AK595" s="1222"/>
      <c r="AL595" s="1222"/>
      <c r="AM595" s="1222"/>
      <c r="AN595" s="1222"/>
      <c r="AO595" s="1222"/>
    </row>
  </sheetData>
  <mergeCells count="491">
    <mergeCell ref="A1:AO1"/>
    <mergeCell ref="A2:AO3"/>
    <mergeCell ref="AJ6:AO6"/>
    <mergeCell ref="A7:H12"/>
    <mergeCell ref="I7:Q9"/>
    <mergeCell ref="R7:U7"/>
    <mergeCell ref="V7:Y7"/>
    <mergeCell ref="Z7:AK7"/>
    <mergeCell ref="AL7:AN7"/>
    <mergeCell ref="AO7:AO12"/>
    <mergeCell ref="AH10:AI10"/>
    <mergeCell ref="AM9:AM10"/>
    <mergeCell ref="AN9:AN10"/>
    <mergeCell ref="I10:I12"/>
    <mergeCell ref="J10:J12"/>
    <mergeCell ref="K10:K12"/>
    <mergeCell ref="L10:L12"/>
    <mergeCell ref="M10:M12"/>
    <mergeCell ref="N10:N12"/>
    <mergeCell ref="O10:O12"/>
    <mergeCell ref="P10:P12"/>
    <mergeCell ref="AJ8:AK10"/>
    <mergeCell ref="AB9:AC10"/>
    <mergeCell ref="AD9:AE9"/>
    <mergeCell ref="Q10:Q12"/>
    <mergeCell ref="AD10:AE10"/>
    <mergeCell ref="AF10:AG10"/>
    <mergeCell ref="A13:H13"/>
    <mergeCell ref="A14:H14"/>
    <mergeCell ref="AF9:AG9"/>
    <mergeCell ref="AH9:AI9"/>
    <mergeCell ref="AL9:AL10"/>
    <mergeCell ref="R8:S10"/>
    <mergeCell ref="T8:U10"/>
    <mergeCell ref="V8:W10"/>
    <mergeCell ref="X8:Y10"/>
    <mergeCell ref="Z8:AA10"/>
    <mergeCell ref="AB8:AI8"/>
    <mergeCell ref="C21:H21"/>
    <mergeCell ref="D22:H22"/>
    <mergeCell ref="E23:H23"/>
    <mergeCell ref="E24:H24"/>
    <mergeCell ref="E28:H28"/>
    <mergeCell ref="E32:H32"/>
    <mergeCell ref="A15:H15"/>
    <mergeCell ref="A16:H16"/>
    <mergeCell ref="A17:H17"/>
    <mergeCell ref="A18:H18"/>
    <mergeCell ref="B19:H19"/>
    <mergeCell ref="B20:H20"/>
    <mergeCell ref="E42:H42"/>
    <mergeCell ref="E43:H43"/>
    <mergeCell ref="D45:H45"/>
    <mergeCell ref="E46:H46"/>
    <mergeCell ref="E47:H47"/>
    <mergeCell ref="E48:H48"/>
    <mergeCell ref="E44:H44"/>
    <mergeCell ref="E53:H53"/>
    <mergeCell ref="E33:H33"/>
    <mergeCell ref="E37:H37"/>
    <mergeCell ref="D38:H38"/>
    <mergeCell ref="E39:H39"/>
    <mergeCell ref="C40:H40"/>
    <mergeCell ref="D41:H41"/>
    <mergeCell ref="D57:H57"/>
    <mergeCell ref="E58:H58"/>
    <mergeCell ref="E59:H59"/>
    <mergeCell ref="E60:H60"/>
    <mergeCell ref="E61:H61"/>
    <mergeCell ref="E62:H62"/>
    <mergeCell ref="E49:H49"/>
    <mergeCell ref="E50:H50"/>
    <mergeCell ref="E51:H51"/>
    <mergeCell ref="E52:H52"/>
    <mergeCell ref="D54:H54"/>
    <mergeCell ref="E55:H55"/>
    <mergeCell ref="E56:H56"/>
    <mergeCell ref="E67:H67"/>
    <mergeCell ref="E68:H68"/>
    <mergeCell ref="E69:H69"/>
    <mergeCell ref="E70:H70"/>
    <mergeCell ref="E71:H71"/>
    <mergeCell ref="E72:H72"/>
    <mergeCell ref="E63:H63"/>
    <mergeCell ref="E64:H64"/>
    <mergeCell ref="E65:H65"/>
    <mergeCell ref="E66:H66"/>
    <mergeCell ref="E79:H79"/>
    <mergeCell ref="E80:H80"/>
    <mergeCell ref="E81:H81"/>
    <mergeCell ref="E82:H82"/>
    <mergeCell ref="E83:H83"/>
    <mergeCell ref="E84:H84"/>
    <mergeCell ref="E73:H73"/>
    <mergeCell ref="E74:H74"/>
    <mergeCell ref="E75:H75"/>
    <mergeCell ref="E76:H76"/>
    <mergeCell ref="E77:H77"/>
    <mergeCell ref="E78:H78"/>
    <mergeCell ref="E91:H91"/>
    <mergeCell ref="E92:H92"/>
    <mergeCell ref="E93:H93"/>
    <mergeCell ref="E94:H94"/>
    <mergeCell ref="E95:H95"/>
    <mergeCell ref="E292:H292"/>
    <mergeCell ref="E85:H85"/>
    <mergeCell ref="E86:H86"/>
    <mergeCell ref="E87:H87"/>
    <mergeCell ref="E88:H88"/>
    <mergeCell ref="E89:H89"/>
    <mergeCell ref="E90:H90"/>
    <mergeCell ref="E102:H102"/>
    <mergeCell ref="E103:H103"/>
    <mergeCell ref="E104:H104"/>
    <mergeCell ref="E105:H105"/>
    <mergeCell ref="E106:H106"/>
    <mergeCell ref="E107:H107"/>
    <mergeCell ref="E96:H96"/>
    <mergeCell ref="E97:H97"/>
    <mergeCell ref="E98:H98"/>
    <mergeCell ref="E99:H99"/>
    <mergeCell ref="E100:H100"/>
    <mergeCell ref="E101:H101"/>
    <mergeCell ref="E114:H114"/>
    <mergeCell ref="E115:H115"/>
    <mergeCell ref="E116:H116"/>
    <mergeCell ref="E117:H117"/>
    <mergeCell ref="E118:H118"/>
    <mergeCell ref="E119:H119"/>
    <mergeCell ref="E108:H108"/>
    <mergeCell ref="E109:H109"/>
    <mergeCell ref="E110:H110"/>
    <mergeCell ref="E111:H111"/>
    <mergeCell ref="E112:H112"/>
    <mergeCell ref="E113:H113"/>
    <mergeCell ref="E126:H126"/>
    <mergeCell ref="E127:H127"/>
    <mergeCell ref="E128:H128"/>
    <mergeCell ref="E129:H129"/>
    <mergeCell ref="E130:H130"/>
    <mergeCell ref="E131:H131"/>
    <mergeCell ref="E120:H120"/>
    <mergeCell ref="E121:H121"/>
    <mergeCell ref="E122:H122"/>
    <mergeCell ref="E123:H123"/>
    <mergeCell ref="E124:H124"/>
    <mergeCell ref="E125:H125"/>
    <mergeCell ref="E138:H138"/>
    <mergeCell ref="E139:H139"/>
    <mergeCell ref="E140:H140"/>
    <mergeCell ref="E141:H141"/>
    <mergeCell ref="E142:H142"/>
    <mergeCell ref="E143:H143"/>
    <mergeCell ref="E132:H132"/>
    <mergeCell ref="E133:H133"/>
    <mergeCell ref="E134:H134"/>
    <mergeCell ref="E135:H135"/>
    <mergeCell ref="E136:H136"/>
    <mergeCell ref="E137:H137"/>
    <mergeCell ref="AE159:AI159"/>
    <mergeCell ref="E150:H150"/>
    <mergeCell ref="E151:H151"/>
    <mergeCell ref="E152:H152"/>
    <mergeCell ref="E153:H153"/>
    <mergeCell ref="E154:H154"/>
    <mergeCell ref="E155:H155"/>
    <mergeCell ref="E144:H144"/>
    <mergeCell ref="E145:H145"/>
    <mergeCell ref="E146:H146"/>
    <mergeCell ref="E147:H147"/>
    <mergeCell ref="E148:H148"/>
    <mergeCell ref="E149:H149"/>
    <mergeCell ref="C160:H160"/>
    <mergeCell ref="E161:H161"/>
    <mergeCell ref="E162:H162"/>
    <mergeCell ref="G163:H163"/>
    <mergeCell ref="G164:H164"/>
    <mergeCell ref="E156:H156"/>
    <mergeCell ref="E157:H157"/>
    <mergeCell ref="E158:H158"/>
    <mergeCell ref="B159:H159"/>
    <mergeCell ref="C193:H193"/>
    <mergeCell ref="D194:H194"/>
    <mergeCell ref="E195:H195"/>
    <mergeCell ref="E198:H198"/>
    <mergeCell ref="E201:H201"/>
    <mergeCell ref="E204:H204"/>
    <mergeCell ref="D186:H186"/>
    <mergeCell ref="E187:H187"/>
    <mergeCell ref="E188:H188"/>
    <mergeCell ref="E189:H189"/>
    <mergeCell ref="E190:H190"/>
    <mergeCell ref="B192:H192"/>
    <mergeCell ref="C191:H191"/>
    <mergeCell ref="E211:H211"/>
    <mergeCell ref="E212:H212"/>
    <mergeCell ref="E213:H213"/>
    <mergeCell ref="E214:H214"/>
    <mergeCell ref="E215:H215"/>
    <mergeCell ref="D205:H205"/>
    <mergeCell ref="E206:H206"/>
    <mergeCell ref="E207:H207"/>
    <mergeCell ref="E208:H208"/>
    <mergeCell ref="E209:H209"/>
    <mergeCell ref="E210:H210"/>
    <mergeCell ref="F222:I222"/>
    <mergeCell ref="F223:I223"/>
    <mergeCell ref="F224:I224"/>
    <mergeCell ref="F225:I225"/>
    <mergeCell ref="F226:I226"/>
    <mergeCell ref="E227:I227"/>
    <mergeCell ref="D216:H216"/>
    <mergeCell ref="E217:H217"/>
    <mergeCell ref="A218:I218"/>
    <mergeCell ref="C219:I219"/>
    <mergeCell ref="D220:I220"/>
    <mergeCell ref="E221:I221"/>
    <mergeCell ref="E264:I264"/>
    <mergeCell ref="E265:I265"/>
    <mergeCell ref="E266:I266"/>
    <mergeCell ref="E260:H260"/>
    <mergeCell ref="E252:I252"/>
    <mergeCell ref="F258:I258"/>
    <mergeCell ref="F259:I259"/>
    <mergeCell ref="E243:I243"/>
    <mergeCell ref="E244:I244"/>
    <mergeCell ref="E245:I245"/>
    <mergeCell ref="E246:I246"/>
    <mergeCell ref="E247:I247"/>
    <mergeCell ref="E248:I248"/>
    <mergeCell ref="F262:I262"/>
    <mergeCell ref="F263:I263"/>
    <mergeCell ref="E312:I312"/>
    <mergeCell ref="F313:I313"/>
    <mergeCell ref="G314:I314"/>
    <mergeCell ref="H315:I315"/>
    <mergeCell ref="G352:I352"/>
    <mergeCell ref="H353:I353"/>
    <mergeCell ref="E302:I302"/>
    <mergeCell ref="E307:I307"/>
    <mergeCell ref="E308:I308"/>
    <mergeCell ref="B309:I309"/>
    <mergeCell ref="C310:I310"/>
    <mergeCell ref="D311:I311"/>
    <mergeCell ref="F306:I306"/>
    <mergeCell ref="H361:I361"/>
    <mergeCell ref="H362:I362"/>
    <mergeCell ref="H363:I363"/>
    <mergeCell ref="H364:I364"/>
    <mergeCell ref="H365:I365"/>
    <mergeCell ref="H366:I366"/>
    <mergeCell ref="H354:I354"/>
    <mergeCell ref="F356:I356"/>
    <mergeCell ref="G357:I357"/>
    <mergeCell ref="H358:I358"/>
    <mergeCell ref="H359:I359"/>
    <mergeCell ref="H360:I360"/>
    <mergeCell ref="H378:I378"/>
    <mergeCell ref="G405:I405"/>
    <mergeCell ref="H406:I406"/>
    <mergeCell ref="H407:I407"/>
    <mergeCell ref="H408:I408"/>
    <mergeCell ref="H411:I411"/>
    <mergeCell ref="H367:I367"/>
    <mergeCell ref="H368:I368"/>
    <mergeCell ref="H369:I369"/>
    <mergeCell ref="H370:I370"/>
    <mergeCell ref="H371:I371"/>
    <mergeCell ref="H372:I372"/>
    <mergeCell ref="H453:I453"/>
    <mergeCell ref="C473:I473"/>
    <mergeCell ref="G457:H457"/>
    <mergeCell ref="G458:H458"/>
    <mergeCell ref="G459:H459"/>
    <mergeCell ref="G460:H460"/>
    <mergeCell ref="H417:I417"/>
    <mergeCell ref="H426:I426"/>
    <mergeCell ref="G447:I447"/>
    <mergeCell ref="G448:I448"/>
    <mergeCell ref="G451:I451"/>
    <mergeCell ref="H452:I452"/>
    <mergeCell ref="G443:H443"/>
    <mergeCell ref="G446:H446"/>
    <mergeCell ref="G461:H461"/>
    <mergeCell ref="G462:H462"/>
    <mergeCell ref="G463:H463"/>
    <mergeCell ref="G464:H464"/>
    <mergeCell ref="G469:H469"/>
    <mergeCell ref="G470:H470"/>
    <mergeCell ref="G471:H471"/>
    <mergeCell ref="G472:H472"/>
    <mergeCell ref="G465:H465"/>
    <mergeCell ref="G466:H466"/>
    <mergeCell ref="H485:I485"/>
    <mergeCell ref="H486:I486"/>
    <mergeCell ref="H490:I490"/>
    <mergeCell ref="C491:I491"/>
    <mergeCell ref="F492:J492"/>
    <mergeCell ref="F493:H493"/>
    <mergeCell ref="F474:I474"/>
    <mergeCell ref="G475:I475"/>
    <mergeCell ref="H476:I476"/>
    <mergeCell ref="H477:I477"/>
    <mergeCell ref="F483:I483"/>
    <mergeCell ref="H484:I484"/>
    <mergeCell ref="H487:I487"/>
    <mergeCell ref="G482:I482"/>
    <mergeCell ref="C503:I503"/>
    <mergeCell ref="F504:I504"/>
    <mergeCell ref="G505:I505"/>
    <mergeCell ref="H506:I506"/>
    <mergeCell ref="H509:I509"/>
    <mergeCell ref="G494:I494"/>
    <mergeCell ref="G495:I495"/>
    <mergeCell ref="F496:I496"/>
    <mergeCell ref="G497:I497"/>
    <mergeCell ref="G498:I498"/>
    <mergeCell ref="F500:H500"/>
    <mergeCell ref="F499:J499"/>
    <mergeCell ref="H526:I526"/>
    <mergeCell ref="H527:I527"/>
    <mergeCell ref="H528:I528"/>
    <mergeCell ref="H510:I510"/>
    <mergeCell ref="H513:I513"/>
    <mergeCell ref="G514:I514"/>
    <mergeCell ref="F515:I515"/>
    <mergeCell ref="D522:I522"/>
    <mergeCell ref="E520:H520"/>
    <mergeCell ref="E521:H521"/>
    <mergeCell ref="E517:H517"/>
    <mergeCell ref="E518:H518"/>
    <mergeCell ref="E519:H519"/>
    <mergeCell ref="G516:I516"/>
    <mergeCell ref="E523:I523"/>
    <mergeCell ref="A595:AO595"/>
    <mergeCell ref="G381:H381"/>
    <mergeCell ref="G386:H386"/>
    <mergeCell ref="G395:H395"/>
    <mergeCell ref="G399:H399"/>
    <mergeCell ref="G404:H404"/>
    <mergeCell ref="G429:H429"/>
    <mergeCell ref="G430:H430"/>
    <mergeCell ref="G437:H437"/>
    <mergeCell ref="F554:H554"/>
    <mergeCell ref="G555:H555"/>
    <mergeCell ref="G556:H556"/>
    <mergeCell ref="G557:H557"/>
    <mergeCell ref="G558:H558"/>
    <mergeCell ref="G559:H559"/>
    <mergeCell ref="H534:I534"/>
    <mergeCell ref="H535:I535"/>
    <mergeCell ref="H536:I536"/>
    <mergeCell ref="H537:I537"/>
    <mergeCell ref="G541:I541"/>
    <mergeCell ref="H542:I542"/>
    <mergeCell ref="G529:I529"/>
    <mergeCell ref="H530:I530"/>
    <mergeCell ref="H531:I531"/>
    <mergeCell ref="E185:H185"/>
    <mergeCell ref="E184:H184"/>
    <mergeCell ref="C180:H180"/>
    <mergeCell ref="C182:H182"/>
    <mergeCell ref="F173:H173"/>
    <mergeCell ref="F174:H174"/>
    <mergeCell ref="F175:H175"/>
    <mergeCell ref="F176:H176"/>
    <mergeCell ref="F177:H177"/>
    <mergeCell ref="F178:H178"/>
    <mergeCell ref="F179:H179"/>
    <mergeCell ref="B181:H181"/>
    <mergeCell ref="D183:H183"/>
    <mergeCell ref="G165:H165"/>
    <mergeCell ref="G166:H166"/>
    <mergeCell ref="C169:H169"/>
    <mergeCell ref="E170:H170"/>
    <mergeCell ref="E171:H171"/>
    <mergeCell ref="E172:H172"/>
    <mergeCell ref="G560:H560"/>
    <mergeCell ref="F228:I228"/>
    <mergeCell ref="F229:I229"/>
    <mergeCell ref="F249:I249"/>
    <mergeCell ref="F250:I250"/>
    <mergeCell ref="F251:I251"/>
    <mergeCell ref="F253:I253"/>
    <mergeCell ref="F254:I254"/>
    <mergeCell ref="F255:I255"/>
    <mergeCell ref="F257:I257"/>
    <mergeCell ref="E256:I256"/>
    <mergeCell ref="E239:I239"/>
    <mergeCell ref="E240:I240"/>
    <mergeCell ref="E241:I241"/>
    <mergeCell ref="E242:I242"/>
    <mergeCell ref="E234:I234"/>
    <mergeCell ref="E167:H167"/>
    <mergeCell ref="E168:H168"/>
    <mergeCell ref="E288:I288"/>
    <mergeCell ref="E289:I289"/>
    <mergeCell ref="E290:I290"/>
    <mergeCell ref="E235:I235"/>
    <mergeCell ref="E236:I236"/>
    <mergeCell ref="E237:I237"/>
    <mergeCell ref="E238:I238"/>
    <mergeCell ref="E230:I230"/>
    <mergeCell ref="E231:I231"/>
    <mergeCell ref="E232:I232"/>
    <mergeCell ref="E233:I233"/>
    <mergeCell ref="F261:I261"/>
    <mergeCell ref="E273:I273"/>
    <mergeCell ref="E274:I274"/>
    <mergeCell ref="E275:I275"/>
    <mergeCell ref="E276:I276"/>
    <mergeCell ref="E277:I277"/>
    <mergeCell ref="E278:I278"/>
    <mergeCell ref="E267:I267"/>
    <mergeCell ref="E268:I268"/>
    <mergeCell ref="E269:I269"/>
    <mergeCell ref="E270:I270"/>
    <mergeCell ref="E271:I271"/>
    <mergeCell ref="E272:I272"/>
    <mergeCell ref="F563:H563"/>
    <mergeCell ref="G564:H564"/>
    <mergeCell ref="G565:H565"/>
    <mergeCell ref="E279:I279"/>
    <mergeCell ref="E280:I280"/>
    <mergeCell ref="E281:I281"/>
    <mergeCell ref="E282:I282"/>
    <mergeCell ref="F298:I298"/>
    <mergeCell ref="F300:I300"/>
    <mergeCell ref="F303:I303"/>
    <mergeCell ref="F304:I304"/>
    <mergeCell ref="F305:I305"/>
    <mergeCell ref="E293:I293"/>
    <mergeCell ref="E296:I296"/>
    <mergeCell ref="F297:I297"/>
    <mergeCell ref="F299:I299"/>
    <mergeCell ref="E301:I301"/>
    <mergeCell ref="E283:I283"/>
    <mergeCell ref="E284:I284"/>
    <mergeCell ref="E291:I291"/>
    <mergeCell ref="E294:I294"/>
    <mergeCell ref="E285:I285"/>
    <mergeCell ref="E286:I286"/>
    <mergeCell ref="E287:I287"/>
    <mergeCell ref="G550:I550"/>
    <mergeCell ref="G551:I551"/>
    <mergeCell ref="G552:I552"/>
    <mergeCell ref="G553:I553"/>
    <mergeCell ref="G547:I547"/>
    <mergeCell ref="F524:I524"/>
    <mergeCell ref="D588:H588"/>
    <mergeCell ref="E589:H589"/>
    <mergeCell ref="G579:I579"/>
    <mergeCell ref="G580:I580"/>
    <mergeCell ref="H543:I543"/>
    <mergeCell ref="H544:I544"/>
    <mergeCell ref="G545:I545"/>
    <mergeCell ref="G546:I546"/>
    <mergeCell ref="G548:I548"/>
    <mergeCell ref="G525:I525"/>
    <mergeCell ref="G583:I583"/>
    <mergeCell ref="G584:I584"/>
    <mergeCell ref="G566:H566"/>
    <mergeCell ref="G567:H567"/>
    <mergeCell ref="G568:H568"/>
    <mergeCell ref="G569:H569"/>
    <mergeCell ref="G561:H561"/>
    <mergeCell ref="G562:H562"/>
    <mergeCell ref="F590:H590"/>
    <mergeCell ref="F591:H591"/>
    <mergeCell ref="F592:I592"/>
    <mergeCell ref="F593:I593"/>
    <mergeCell ref="F594:I594"/>
    <mergeCell ref="G581:I581"/>
    <mergeCell ref="G582:I582"/>
    <mergeCell ref="G467:H467"/>
    <mergeCell ref="G468:H468"/>
    <mergeCell ref="H573:I573"/>
    <mergeCell ref="H574:I574"/>
    <mergeCell ref="G577:I577"/>
    <mergeCell ref="G578:I578"/>
    <mergeCell ref="B585:H585"/>
    <mergeCell ref="C586:H586"/>
    <mergeCell ref="C587:H587"/>
    <mergeCell ref="G532:I532"/>
    <mergeCell ref="H533:I533"/>
    <mergeCell ref="G549:I549"/>
    <mergeCell ref="F570:I570"/>
    <mergeCell ref="G571:I571"/>
    <mergeCell ref="H572:I572"/>
    <mergeCell ref="H575:I575"/>
    <mergeCell ref="G576:I576"/>
  </mergeCells>
  <printOptions horizontalCentered="1"/>
  <pageMargins left="0" right="0" top="0.31496062992125984" bottom="0" header="0" footer="0"/>
  <pageSetup paperSize="9" scale="50" orientation="landscape" r:id="rId1"/>
  <headerFooter>
    <oddHeader>&amp;Rแบบรายงาน ง.001(รายละเอียด)
หน้า &amp;P/&amp;N</oddHeader>
    <oddFooter>&amp;R&amp;D</oddFooter>
  </headerFooter>
  <rowBreaks count="4" manualBreakCount="4">
    <brk id="158" max="40" man="1"/>
    <brk id="217" max="40" man="1"/>
    <brk id="294" max="40" man="1"/>
    <brk id="584" max="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DEB1-0B01-4FD2-A959-CA4874DCE32B}">
  <sheetPr>
    <tabColor theme="9" tint="0.39997558519241921"/>
    <pageSetUpPr fitToPage="1"/>
  </sheetPr>
  <dimension ref="A1:L42"/>
  <sheetViews>
    <sheetView topLeftCell="A34" zoomScale="90" zoomScaleNormal="90" zoomScaleSheetLayoutView="80" workbookViewId="0">
      <selection activeCell="K18" sqref="K18:P21"/>
    </sheetView>
  </sheetViews>
  <sheetFormatPr defaultRowHeight="21"/>
  <cols>
    <col min="1" max="1" width="61.28515625" style="24" customWidth="1"/>
    <col min="2" max="2" width="7.42578125" style="251" customWidth="1"/>
    <col min="3" max="3" width="19.5703125" style="251" customWidth="1"/>
    <col min="4" max="4" width="7.5703125" style="251" bestFit="1" customWidth="1"/>
    <col min="5" max="5" width="19.5703125" style="251" customWidth="1"/>
    <col min="6" max="6" width="7.42578125" style="251" customWidth="1"/>
    <col min="7" max="7" width="19.5703125" style="251" customWidth="1"/>
    <col min="8" max="8" width="8.140625" style="251" customWidth="1"/>
    <col min="9" max="9" width="19.5703125" style="251" customWidth="1"/>
    <col min="10" max="10" width="19.5703125" style="19" customWidth="1"/>
    <col min="11" max="11" width="8.5703125" style="306" bestFit="1" customWidth="1"/>
    <col min="12" max="12" width="40.28515625" style="333" customWidth="1"/>
    <col min="13" max="254" width="9.140625" style="24"/>
    <col min="255" max="255" width="45.85546875" style="24" customWidth="1"/>
    <col min="256" max="263" width="10.5703125" style="24" customWidth="1"/>
    <col min="264" max="264" width="9.7109375" style="24" customWidth="1"/>
    <col min="265" max="265" width="8.42578125" style="24" bestFit="1" customWidth="1"/>
    <col min="266" max="266" width="9.140625" style="24" bestFit="1" customWidth="1"/>
    <col min="267" max="267" width="10.7109375" style="24" customWidth="1"/>
    <col min="268" max="268" width="31.7109375" style="24" customWidth="1"/>
    <col min="269" max="510" width="9.140625" style="24"/>
    <col min="511" max="511" width="45.85546875" style="24" customWidth="1"/>
    <col min="512" max="519" width="10.5703125" style="24" customWidth="1"/>
    <col min="520" max="520" width="9.7109375" style="24" customWidth="1"/>
    <col min="521" max="521" width="8.42578125" style="24" bestFit="1" customWidth="1"/>
    <col min="522" max="522" width="9.140625" style="24" bestFit="1" customWidth="1"/>
    <col min="523" max="523" width="10.7109375" style="24" customWidth="1"/>
    <col min="524" max="524" width="31.7109375" style="24" customWidth="1"/>
    <col min="525" max="766" width="9.140625" style="24"/>
    <col min="767" max="767" width="45.85546875" style="24" customWidth="1"/>
    <col min="768" max="775" width="10.5703125" style="24" customWidth="1"/>
    <col min="776" max="776" width="9.7109375" style="24" customWidth="1"/>
    <col min="777" max="777" width="8.42578125" style="24" bestFit="1" customWidth="1"/>
    <col min="778" max="778" width="9.140625" style="24" bestFit="1" customWidth="1"/>
    <col min="779" max="779" width="10.7109375" style="24" customWidth="1"/>
    <col min="780" max="780" width="31.7109375" style="24" customWidth="1"/>
    <col min="781" max="1022" width="9.140625" style="24"/>
    <col min="1023" max="1023" width="45.85546875" style="24" customWidth="1"/>
    <col min="1024" max="1031" width="10.5703125" style="24" customWidth="1"/>
    <col min="1032" max="1032" width="9.7109375" style="24" customWidth="1"/>
    <col min="1033" max="1033" width="8.42578125" style="24" bestFit="1" customWidth="1"/>
    <col min="1034" max="1034" width="9.140625" style="24" bestFit="1" customWidth="1"/>
    <col min="1035" max="1035" width="10.7109375" style="24" customWidth="1"/>
    <col min="1036" max="1036" width="31.7109375" style="24" customWidth="1"/>
    <col min="1037" max="1278" width="9.140625" style="24"/>
    <col min="1279" max="1279" width="45.85546875" style="24" customWidth="1"/>
    <col min="1280" max="1287" width="10.5703125" style="24" customWidth="1"/>
    <col min="1288" max="1288" width="9.7109375" style="24" customWidth="1"/>
    <col min="1289" max="1289" width="8.42578125" style="24" bestFit="1" customWidth="1"/>
    <col min="1290" max="1290" width="9.140625" style="24" bestFit="1" customWidth="1"/>
    <col min="1291" max="1291" width="10.7109375" style="24" customWidth="1"/>
    <col min="1292" max="1292" width="31.7109375" style="24" customWidth="1"/>
    <col min="1293" max="1534" width="9.140625" style="24"/>
    <col min="1535" max="1535" width="45.85546875" style="24" customWidth="1"/>
    <col min="1536" max="1543" width="10.5703125" style="24" customWidth="1"/>
    <col min="1544" max="1544" width="9.7109375" style="24" customWidth="1"/>
    <col min="1545" max="1545" width="8.42578125" style="24" bestFit="1" customWidth="1"/>
    <col min="1546" max="1546" width="9.140625" style="24" bestFit="1" customWidth="1"/>
    <col min="1547" max="1547" width="10.7109375" style="24" customWidth="1"/>
    <col min="1548" max="1548" width="31.7109375" style="24" customWidth="1"/>
    <col min="1549" max="1790" width="9.140625" style="24"/>
    <col min="1791" max="1791" width="45.85546875" style="24" customWidth="1"/>
    <col min="1792" max="1799" width="10.5703125" style="24" customWidth="1"/>
    <col min="1800" max="1800" width="9.7109375" style="24" customWidth="1"/>
    <col min="1801" max="1801" width="8.42578125" style="24" bestFit="1" customWidth="1"/>
    <col min="1802" max="1802" width="9.140625" style="24" bestFit="1" customWidth="1"/>
    <col min="1803" max="1803" width="10.7109375" style="24" customWidth="1"/>
    <col min="1804" max="1804" width="31.7109375" style="24" customWidth="1"/>
    <col min="1805" max="2046" width="9.140625" style="24"/>
    <col min="2047" max="2047" width="45.85546875" style="24" customWidth="1"/>
    <col min="2048" max="2055" width="10.5703125" style="24" customWidth="1"/>
    <col min="2056" max="2056" width="9.7109375" style="24" customWidth="1"/>
    <col min="2057" max="2057" width="8.42578125" style="24" bestFit="1" customWidth="1"/>
    <col min="2058" max="2058" width="9.140625" style="24" bestFit="1" customWidth="1"/>
    <col min="2059" max="2059" width="10.7109375" style="24" customWidth="1"/>
    <col min="2060" max="2060" width="31.7109375" style="24" customWidth="1"/>
    <col min="2061" max="2302" width="9.140625" style="24"/>
    <col min="2303" max="2303" width="45.85546875" style="24" customWidth="1"/>
    <col min="2304" max="2311" width="10.5703125" style="24" customWidth="1"/>
    <col min="2312" max="2312" width="9.7109375" style="24" customWidth="1"/>
    <col min="2313" max="2313" width="8.42578125" style="24" bestFit="1" customWidth="1"/>
    <col min="2314" max="2314" width="9.140625" style="24" bestFit="1" customWidth="1"/>
    <col min="2315" max="2315" width="10.7109375" style="24" customWidth="1"/>
    <col min="2316" max="2316" width="31.7109375" style="24" customWidth="1"/>
    <col min="2317" max="2558" width="9.140625" style="24"/>
    <col min="2559" max="2559" width="45.85546875" style="24" customWidth="1"/>
    <col min="2560" max="2567" width="10.5703125" style="24" customWidth="1"/>
    <col min="2568" max="2568" width="9.7109375" style="24" customWidth="1"/>
    <col min="2569" max="2569" width="8.42578125" style="24" bestFit="1" customWidth="1"/>
    <col min="2570" max="2570" width="9.140625" style="24" bestFit="1" customWidth="1"/>
    <col min="2571" max="2571" width="10.7109375" style="24" customWidth="1"/>
    <col min="2572" max="2572" width="31.7109375" style="24" customWidth="1"/>
    <col min="2573" max="2814" width="9.140625" style="24"/>
    <col min="2815" max="2815" width="45.85546875" style="24" customWidth="1"/>
    <col min="2816" max="2823" width="10.5703125" style="24" customWidth="1"/>
    <col min="2824" max="2824" width="9.7109375" style="24" customWidth="1"/>
    <col min="2825" max="2825" width="8.42578125" style="24" bestFit="1" customWidth="1"/>
    <col min="2826" max="2826" width="9.140625" style="24" bestFit="1" customWidth="1"/>
    <col min="2827" max="2827" width="10.7109375" style="24" customWidth="1"/>
    <col min="2828" max="2828" width="31.7109375" style="24" customWidth="1"/>
    <col min="2829" max="3070" width="9.140625" style="24"/>
    <col min="3071" max="3071" width="45.85546875" style="24" customWidth="1"/>
    <col min="3072" max="3079" width="10.5703125" style="24" customWidth="1"/>
    <col min="3080" max="3080" width="9.7109375" style="24" customWidth="1"/>
    <col min="3081" max="3081" width="8.42578125" style="24" bestFit="1" customWidth="1"/>
    <col min="3082" max="3082" width="9.140625" style="24" bestFit="1" customWidth="1"/>
    <col min="3083" max="3083" width="10.7109375" style="24" customWidth="1"/>
    <col min="3084" max="3084" width="31.7109375" style="24" customWidth="1"/>
    <col min="3085" max="3326" width="9.140625" style="24"/>
    <col min="3327" max="3327" width="45.85546875" style="24" customWidth="1"/>
    <col min="3328" max="3335" width="10.5703125" style="24" customWidth="1"/>
    <col min="3336" max="3336" width="9.7109375" style="24" customWidth="1"/>
    <col min="3337" max="3337" width="8.42578125" style="24" bestFit="1" customWidth="1"/>
    <col min="3338" max="3338" width="9.140625" style="24" bestFit="1" customWidth="1"/>
    <col min="3339" max="3339" width="10.7109375" style="24" customWidth="1"/>
    <col min="3340" max="3340" width="31.7109375" style="24" customWidth="1"/>
    <col min="3341" max="3582" width="9.140625" style="24"/>
    <col min="3583" max="3583" width="45.85546875" style="24" customWidth="1"/>
    <col min="3584" max="3591" width="10.5703125" style="24" customWidth="1"/>
    <col min="3592" max="3592" width="9.7109375" style="24" customWidth="1"/>
    <col min="3593" max="3593" width="8.42578125" style="24" bestFit="1" customWidth="1"/>
    <col min="3594" max="3594" width="9.140625" style="24" bestFit="1" customWidth="1"/>
    <col min="3595" max="3595" width="10.7109375" style="24" customWidth="1"/>
    <col min="3596" max="3596" width="31.7109375" style="24" customWidth="1"/>
    <col min="3597" max="3838" width="9.140625" style="24"/>
    <col min="3839" max="3839" width="45.85546875" style="24" customWidth="1"/>
    <col min="3840" max="3847" width="10.5703125" style="24" customWidth="1"/>
    <col min="3848" max="3848" width="9.7109375" style="24" customWidth="1"/>
    <col min="3849" max="3849" width="8.42578125" style="24" bestFit="1" customWidth="1"/>
    <col min="3850" max="3850" width="9.140625" style="24" bestFit="1" customWidth="1"/>
    <col min="3851" max="3851" width="10.7109375" style="24" customWidth="1"/>
    <col min="3852" max="3852" width="31.7109375" style="24" customWidth="1"/>
    <col min="3853" max="4094" width="9.140625" style="24"/>
    <col min="4095" max="4095" width="45.85546875" style="24" customWidth="1"/>
    <col min="4096" max="4103" width="10.5703125" style="24" customWidth="1"/>
    <col min="4104" max="4104" width="9.7109375" style="24" customWidth="1"/>
    <col min="4105" max="4105" width="8.42578125" style="24" bestFit="1" customWidth="1"/>
    <col min="4106" max="4106" width="9.140625" style="24" bestFit="1" customWidth="1"/>
    <col min="4107" max="4107" width="10.7109375" style="24" customWidth="1"/>
    <col min="4108" max="4108" width="31.7109375" style="24" customWidth="1"/>
    <col min="4109" max="4350" width="9.140625" style="24"/>
    <col min="4351" max="4351" width="45.85546875" style="24" customWidth="1"/>
    <col min="4352" max="4359" width="10.5703125" style="24" customWidth="1"/>
    <col min="4360" max="4360" width="9.7109375" style="24" customWidth="1"/>
    <col min="4361" max="4361" width="8.42578125" style="24" bestFit="1" customWidth="1"/>
    <col min="4362" max="4362" width="9.140625" style="24" bestFit="1" customWidth="1"/>
    <col min="4363" max="4363" width="10.7109375" style="24" customWidth="1"/>
    <col min="4364" max="4364" width="31.7109375" style="24" customWidth="1"/>
    <col min="4365" max="4606" width="9.140625" style="24"/>
    <col min="4607" max="4607" width="45.85546875" style="24" customWidth="1"/>
    <col min="4608" max="4615" width="10.5703125" style="24" customWidth="1"/>
    <col min="4616" max="4616" width="9.7109375" style="24" customWidth="1"/>
    <col min="4617" max="4617" width="8.42578125" style="24" bestFit="1" customWidth="1"/>
    <col min="4618" max="4618" width="9.140625" style="24" bestFit="1" customWidth="1"/>
    <col min="4619" max="4619" width="10.7109375" style="24" customWidth="1"/>
    <col min="4620" max="4620" width="31.7109375" style="24" customWidth="1"/>
    <col min="4621" max="4862" width="9.140625" style="24"/>
    <col min="4863" max="4863" width="45.85546875" style="24" customWidth="1"/>
    <col min="4864" max="4871" width="10.5703125" style="24" customWidth="1"/>
    <col min="4872" max="4872" width="9.7109375" style="24" customWidth="1"/>
    <col min="4873" max="4873" width="8.42578125" style="24" bestFit="1" customWidth="1"/>
    <col min="4874" max="4874" width="9.140625" style="24" bestFit="1" customWidth="1"/>
    <col min="4875" max="4875" width="10.7109375" style="24" customWidth="1"/>
    <col min="4876" max="4876" width="31.7109375" style="24" customWidth="1"/>
    <col min="4877" max="5118" width="9.140625" style="24"/>
    <col min="5119" max="5119" width="45.85546875" style="24" customWidth="1"/>
    <col min="5120" max="5127" width="10.5703125" style="24" customWidth="1"/>
    <col min="5128" max="5128" width="9.7109375" style="24" customWidth="1"/>
    <col min="5129" max="5129" width="8.42578125" style="24" bestFit="1" customWidth="1"/>
    <col min="5130" max="5130" width="9.140625" style="24" bestFit="1" customWidth="1"/>
    <col min="5131" max="5131" width="10.7109375" style="24" customWidth="1"/>
    <col min="5132" max="5132" width="31.7109375" style="24" customWidth="1"/>
    <col min="5133" max="5374" width="9.140625" style="24"/>
    <col min="5375" max="5375" width="45.85546875" style="24" customWidth="1"/>
    <col min="5376" max="5383" width="10.5703125" style="24" customWidth="1"/>
    <col min="5384" max="5384" width="9.7109375" style="24" customWidth="1"/>
    <col min="5385" max="5385" width="8.42578125" style="24" bestFit="1" customWidth="1"/>
    <col min="5386" max="5386" width="9.140625" style="24" bestFit="1" customWidth="1"/>
    <col min="5387" max="5387" width="10.7109375" style="24" customWidth="1"/>
    <col min="5388" max="5388" width="31.7109375" style="24" customWidth="1"/>
    <col min="5389" max="5630" width="9.140625" style="24"/>
    <col min="5631" max="5631" width="45.85546875" style="24" customWidth="1"/>
    <col min="5632" max="5639" width="10.5703125" style="24" customWidth="1"/>
    <col min="5640" max="5640" width="9.7109375" style="24" customWidth="1"/>
    <col min="5641" max="5641" width="8.42578125" style="24" bestFit="1" customWidth="1"/>
    <col min="5642" max="5642" width="9.140625" style="24" bestFit="1" customWidth="1"/>
    <col min="5643" max="5643" width="10.7109375" style="24" customWidth="1"/>
    <col min="5644" max="5644" width="31.7109375" style="24" customWidth="1"/>
    <col min="5645" max="5886" width="9.140625" style="24"/>
    <col min="5887" max="5887" width="45.85546875" style="24" customWidth="1"/>
    <col min="5888" max="5895" width="10.5703125" style="24" customWidth="1"/>
    <col min="5896" max="5896" width="9.7109375" style="24" customWidth="1"/>
    <col min="5897" max="5897" width="8.42578125" style="24" bestFit="1" customWidth="1"/>
    <col min="5898" max="5898" width="9.140625" style="24" bestFit="1" customWidth="1"/>
    <col min="5899" max="5899" width="10.7109375" style="24" customWidth="1"/>
    <col min="5900" max="5900" width="31.7109375" style="24" customWidth="1"/>
    <col min="5901" max="6142" width="9.140625" style="24"/>
    <col min="6143" max="6143" width="45.85546875" style="24" customWidth="1"/>
    <col min="6144" max="6151" width="10.5703125" style="24" customWidth="1"/>
    <col min="6152" max="6152" width="9.7109375" style="24" customWidth="1"/>
    <col min="6153" max="6153" width="8.42578125" style="24" bestFit="1" customWidth="1"/>
    <col min="6154" max="6154" width="9.140625" style="24" bestFit="1" customWidth="1"/>
    <col min="6155" max="6155" width="10.7109375" style="24" customWidth="1"/>
    <col min="6156" max="6156" width="31.7109375" style="24" customWidth="1"/>
    <col min="6157" max="6398" width="9.140625" style="24"/>
    <col min="6399" max="6399" width="45.85546875" style="24" customWidth="1"/>
    <col min="6400" max="6407" width="10.5703125" style="24" customWidth="1"/>
    <col min="6408" max="6408" width="9.7109375" style="24" customWidth="1"/>
    <col min="6409" max="6409" width="8.42578125" style="24" bestFit="1" customWidth="1"/>
    <col min="6410" max="6410" width="9.140625" style="24" bestFit="1" customWidth="1"/>
    <col min="6411" max="6411" width="10.7109375" style="24" customWidth="1"/>
    <col min="6412" max="6412" width="31.7109375" style="24" customWidth="1"/>
    <col min="6413" max="6654" width="9.140625" style="24"/>
    <col min="6655" max="6655" width="45.85546875" style="24" customWidth="1"/>
    <col min="6656" max="6663" width="10.5703125" style="24" customWidth="1"/>
    <col min="6664" max="6664" width="9.7109375" style="24" customWidth="1"/>
    <col min="6665" max="6665" width="8.42578125" style="24" bestFit="1" customWidth="1"/>
    <col min="6666" max="6666" width="9.140625" style="24" bestFit="1" customWidth="1"/>
    <col min="6667" max="6667" width="10.7109375" style="24" customWidth="1"/>
    <col min="6668" max="6668" width="31.7109375" style="24" customWidth="1"/>
    <col min="6669" max="6910" width="9.140625" style="24"/>
    <col min="6911" max="6911" width="45.85546875" style="24" customWidth="1"/>
    <col min="6912" max="6919" width="10.5703125" style="24" customWidth="1"/>
    <col min="6920" max="6920" width="9.7109375" style="24" customWidth="1"/>
    <col min="6921" max="6921" width="8.42578125" style="24" bestFit="1" customWidth="1"/>
    <col min="6922" max="6922" width="9.140625" style="24" bestFit="1" customWidth="1"/>
    <col min="6923" max="6923" width="10.7109375" style="24" customWidth="1"/>
    <col min="6924" max="6924" width="31.7109375" style="24" customWidth="1"/>
    <col min="6925" max="7166" width="9.140625" style="24"/>
    <col min="7167" max="7167" width="45.85546875" style="24" customWidth="1"/>
    <col min="7168" max="7175" width="10.5703125" style="24" customWidth="1"/>
    <col min="7176" max="7176" width="9.7109375" style="24" customWidth="1"/>
    <col min="7177" max="7177" width="8.42578125" style="24" bestFit="1" customWidth="1"/>
    <col min="7178" max="7178" width="9.140625" style="24" bestFit="1" customWidth="1"/>
    <col min="7179" max="7179" width="10.7109375" style="24" customWidth="1"/>
    <col min="7180" max="7180" width="31.7109375" style="24" customWidth="1"/>
    <col min="7181" max="7422" width="9.140625" style="24"/>
    <col min="7423" max="7423" width="45.85546875" style="24" customWidth="1"/>
    <col min="7424" max="7431" width="10.5703125" style="24" customWidth="1"/>
    <col min="7432" max="7432" width="9.7109375" style="24" customWidth="1"/>
    <col min="7433" max="7433" width="8.42578125" style="24" bestFit="1" customWidth="1"/>
    <col min="7434" max="7434" width="9.140625" style="24" bestFit="1" customWidth="1"/>
    <col min="7435" max="7435" width="10.7109375" style="24" customWidth="1"/>
    <col min="7436" max="7436" width="31.7109375" style="24" customWidth="1"/>
    <col min="7437" max="7678" width="9.140625" style="24"/>
    <col min="7679" max="7679" width="45.85546875" style="24" customWidth="1"/>
    <col min="7680" max="7687" width="10.5703125" style="24" customWidth="1"/>
    <col min="7688" max="7688" width="9.7109375" style="24" customWidth="1"/>
    <col min="7689" max="7689" width="8.42578125" style="24" bestFit="1" customWidth="1"/>
    <col min="7690" max="7690" width="9.140625" style="24" bestFit="1" customWidth="1"/>
    <col min="7691" max="7691" width="10.7109375" style="24" customWidth="1"/>
    <col min="7692" max="7692" width="31.7109375" style="24" customWidth="1"/>
    <col min="7693" max="7934" width="9.140625" style="24"/>
    <col min="7935" max="7935" width="45.85546875" style="24" customWidth="1"/>
    <col min="7936" max="7943" width="10.5703125" style="24" customWidth="1"/>
    <col min="7944" max="7944" width="9.7109375" style="24" customWidth="1"/>
    <col min="7945" max="7945" width="8.42578125" style="24" bestFit="1" customWidth="1"/>
    <col min="7946" max="7946" width="9.140625" style="24" bestFit="1" customWidth="1"/>
    <col min="7947" max="7947" width="10.7109375" style="24" customWidth="1"/>
    <col min="7948" max="7948" width="31.7109375" style="24" customWidth="1"/>
    <col min="7949" max="8190" width="9.140625" style="24"/>
    <col min="8191" max="8191" width="45.85546875" style="24" customWidth="1"/>
    <col min="8192" max="8199" width="10.5703125" style="24" customWidth="1"/>
    <col min="8200" max="8200" width="9.7109375" style="24" customWidth="1"/>
    <col min="8201" max="8201" width="8.42578125" style="24" bestFit="1" customWidth="1"/>
    <col min="8202" max="8202" width="9.140625" style="24" bestFit="1" customWidth="1"/>
    <col min="8203" max="8203" width="10.7109375" style="24" customWidth="1"/>
    <col min="8204" max="8204" width="31.7109375" style="24" customWidth="1"/>
    <col min="8205" max="8446" width="9.140625" style="24"/>
    <col min="8447" max="8447" width="45.85546875" style="24" customWidth="1"/>
    <col min="8448" max="8455" width="10.5703125" style="24" customWidth="1"/>
    <col min="8456" max="8456" width="9.7109375" style="24" customWidth="1"/>
    <col min="8457" max="8457" width="8.42578125" style="24" bestFit="1" customWidth="1"/>
    <col min="8458" max="8458" width="9.140625" style="24" bestFit="1" customWidth="1"/>
    <col min="8459" max="8459" width="10.7109375" style="24" customWidth="1"/>
    <col min="8460" max="8460" width="31.7109375" style="24" customWidth="1"/>
    <col min="8461" max="8702" width="9.140625" style="24"/>
    <col min="8703" max="8703" width="45.85546875" style="24" customWidth="1"/>
    <col min="8704" max="8711" width="10.5703125" style="24" customWidth="1"/>
    <col min="8712" max="8712" width="9.7109375" style="24" customWidth="1"/>
    <col min="8713" max="8713" width="8.42578125" style="24" bestFit="1" customWidth="1"/>
    <col min="8714" max="8714" width="9.140625" style="24" bestFit="1" customWidth="1"/>
    <col min="8715" max="8715" width="10.7109375" style="24" customWidth="1"/>
    <col min="8716" max="8716" width="31.7109375" style="24" customWidth="1"/>
    <col min="8717" max="8958" width="9.140625" style="24"/>
    <col min="8959" max="8959" width="45.85546875" style="24" customWidth="1"/>
    <col min="8960" max="8967" width="10.5703125" style="24" customWidth="1"/>
    <col min="8968" max="8968" width="9.7109375" style="24" customWidth="1"/>
    <col min="8969" max="8969" width="8.42578125" style="24" bestFit="1" customWidth="1"/>
    <col min="8970" max="8970" width="9.140625" style="24" bestFit="1" customWidth="1"/>
    <col min="8971" max="8971" width="10.7109375" style="24" customWidth="1"/>
    <col min="8972" max="8972" width="31.7109375" style="24" customWidth="1"/>
    <col min="8973" max="9214" width="9.140625" style="24"/>
    <col min="9215" max="9215" width="45.85546875" style="24" customWidth="1"/>
    <col min="9216" max="9223" width="10.5703125" style="24" customWidth="1"/>
    <col min="9224" max="9224" width="9.7109375" style="24" customWidth="1"/>
    <col min="9225" max="9225" width="8.42578125" style="24" bestFit="1" customWidth="1"/>
    <col min="9226" max="9226" width="9.140625" style="24" bestFit="1" customWidth="1"/>
    <col min="9227" max="9227" width="10.7109375" style="24" customWidth="1"/>
    <col min="9228" max="9228" width="31.7109375" style="24" customWidth="1"/>
    <col min="9229" max="9470" width="9.140625" style="24"/>
    <col min="9471" max="9471" width="45.85546875" style="24" customWidth="1"/>
    <col min="9472" max="9479" width="10.5703125" style="24" customWidth="1"/>
    <col min="9480" max="9480" width="9.7109375" style="24" customWidth="1"/>
    <col min="9481" max="9481" width="8.42578125" style="24" bestFit="1" customWidth="1"/>
    <col min="9482" max="9482" width="9.140625" style="24" bestFit="1" customWidth="1"/>
    <col min="9483" max="9483" width="10.7109375" style="24" customWidth="1"/>
    <col min="9484" max="9484" width="31.7109375" style="24" customWidth="1"/>
    <col min="9485" max="9726" width="9.140625" style="24"/>
    <col min="9727" max="9727" width="45.85546875" style="24" customWidth="1"/>
    <col min="9728" max="9735" width="10.5703125" style="24" customWidth="1"/>
    <col min="9736" max="9736" width="9.7109375" style="24" customWidth="1"/>
    <col min="9737" max="9737" width="8.42578125" style="24" bestFit="1" customWidth="1"/>
    <col min="9738" max="9738" width="9.140625" style="24" bestFit="1" customWidth="1"/>
    <col min="9739" max="9739" width="10.7109375" style="24" customWidth="1"/>
    <col min="9740" max="9740" width="31.7109375" style="24" customWidth="1"/>
    <col min="9741" max="9982" width="9.140625" style="24"/>
    <col min="9983" max="9983" width="45.85546875" style="24" customWidth="1"/>
    <col min="9984" max="9991" width="10.5703125" style="24" customWidth="1"/>
    <col min="9992" max="9992" width="9.7109375" style="24" customWidth="1"/>
    <col min="9993" max="9993" width="8.42578125" style="24" bestFit="1" customWidth="1"/>
    <col min="9994" max="9994" width="9.140625" style="24" bestFit="1" customWidth="1"/>
    <col min="9995" max="9995" width="10.7109375" style="24" customWidth="1"/>
    <col min="9996" max="9996" width="31.7109375" style="24" customWidth="1"/>
    <col min="9997" max="10238" width="9.140625" style="24"/>
    <col min="10239" max="10239" width="45.85546875" style="24" customWidth="1"/>
    <col min="10240" max="10247" width="10.5703125" style="24" customWidth="1"/>
    <col min="10248" max="10248" width="9.7109375" style="24" customWidth="1"/>
    <col min="10249" max="10249" width="8.42578125" style="24" bestFit="1" customWidth="1"/>
    <col min="10250" max="10250" width="9.140625" style="24" bestFit="1" customWidth="1"/>
    <col min="10251" max="10251" width="10.7109375" style="24" customWidth="1"/>
    <col min="10252" max="10252" width="31.7109375" style="24" customWidth="1"/>
    <col min="10253" max="10494" width="9.140625" style="24"/>
    <col min="10495" max="10495" width="45.85546875" style="24" customWidth="1"/>
    <col min="10496" max="10503" width="10.5703125" style="24" customWidth="1"/>
    <col min="10504" max="10504" width="9.7109375" style="24" customWidth="1"/>
    <col min="10505" max="10505" width="8.42578125" style="24" bestFit="1" customWidth="1"/>
    <col min="10506" max="10506" width="9.140625" style="24" bestFit="1" customWidth="1"/>
    <col min="10507" max="10507" width="10.7109375" style="24" customWidth="1"/>
    <col min="10508" max="10508" width="31.7109375" style="24" customWidth="1"/>
    <col min="10509" max="10750" width="9.140625" style="24"/>
    <col min="10751" max="10751" width="45.85546875" style="24" customWidth="1"/>
    <col min="10752" max="10759" width="10.5703125" style="24" customWidth="1"/>
    <col min="10760" max="10760" width="9.7109375" style="24" customWidth="1"/>
    <col min="10761" max="10761" width="8.42578125" style="24" bestFit="1" customWidth="1"/>
    <col min="10762" max="10762" width="9.140625" style="24" bestFit="1" customWidth="1"/>
    <col min="10763" max="10763" width="10.7109375" style="24" customWidth="1"/>
    <col min="10764" max="10764" width="31.7109375" style="24" customWidth="1"/>
    <col min="10765" max="11006" width="9.140625" style="24"/>
    <col min="11007" max="11007" width="45.85546875" style="24" customWidth="1"/>
    <col min="11008" max="11015" width="10.5703125" style="24" customWidth="1"/>
    <col min="11016" max="11016" width="9.7109375" style="24" customWidth="1"/>
    <col min="11017" max="11017" width="8.42578125" style="24" bestFit="1" customWidth="1"/>
    <col min="11018" max="11018" width="9.140625" style="24" bestFit="1" customWidth="1"/>
    <col min="11019" max="11019" width="10.7109375" style="24" customWidth="1"/>
    <col min="11020" max="11020" width="31.7109375" style="24" customWidth="1"/>
    <col min="11021" max="11262" width="9.140625" style="24"/>
    <col min="11263" max="11263" width="45.85546875" style="24" customWidth="1"/>
    <col min="11264" max="11271" width="10.5703125" style="24" customWidth="1"/>
    <col min="11272" max="11272" width="9.7109375" style="24" customWidth="1"/>
    <col min="11273" max="11273" width="8.42578125" style="24" bestFit="1" customWidth="1"/>
    <col min="11274" max="11274" width="9.140625" style="24" bestFit="1" customWidth="1"/>
    <col min="11275" max="11275" width="10.7109375" style="24" customWidth="1"/>
    <col min="11276" max="11276" width="31.7109375" style="24" customWidth="1"/>
    <col min="11277" max="11518" width="9.140625" style="24"/>
    <col min="11519" max="11519" width="45.85546875" style="24" customWidth="1"/>
    <col min="11520" max="11527" width="10.5703125" style="24" customWidth="1"/>
    <col min="11528" max="11528" width="9.7109375" style="24" customWidth="1"/>
    <col min="11529" max="11529" width="8.42578125" style="24" bestFit="1" customWidth="1"/>
    <col min="11530" max="11530" width="9.140625" style="24" bestFit="1" customWidth="1"/>
    <col min="11531" max="11531" width="10.7109375" style="24" customWidth="1"/>
    <col min="11532" max="11532" width="31.7109375" style="24" customWidth="1"/>
    <col min="11533" max="11774" width="9.140625" style="24"/>
    <col min="11775" max="11775" width="45.85546875" style="24" customWidth="1"/>
    <col min="11776" max="11783" width="10.5703125" style="24" customWidth="1"/>
    <col min="11784" max="11784" width="9.7109375" style="24" customWidth="1"/>
    <col min="11785" max="11785" width="8.42578125" style="24" bestFit="1" customWidth="1"/>
    <col min="11786" max="11786" width="9.140625" style="24" bestFit="1" customWidth="1"/>
    <col min="11787" max="11787" width="10.7109375" style="24" customWidth="1"/>
    <col min="11788" max="11788" width="31.7109375" style="24" customWidth="1"/>
    <col min="11789" max="12030" width="9.140625" style="24"/>
    <col min="12031" max="12031" width="45.85546875" style="24" customWidth="1"/>
    <col min="12032" max="12039" width="10.5703125" style="24" customWidth="1"/>
    <col min="12040" max="12040" width="9.7109375" style="24" customWidth="1"/>
    <col min="12041" max="12041" width="8.42578125" style="24" bestFit="1" customWidth="1"/>
    <col min="12042" max="12042" width="9.140625" style="24" bestFit="1" customWidth="1"/>
    <col min="12043" max="12043" width="10.7109375" style="24" customWidth="1"/>
    <col min="12044" max="12044" width="31.7109375" style="24" customWidth="1"/>
    <col min="12045" max="12286" width="9.140625" style="24"/>
    <col min="12287" max="12287" width="45.85546875" style="24" customWidth="1"/>
    <col min="12288" max="12295" width="10.5703125" style="24" customWidth="1"/>
    <col min="12296" max="12296" width="9.7109375" style="24" customWidth="1"/>
    <col min="12297" max="12297" width="8.42578125" style="24" bestFit="1" customWidth="1"/>
    <col min="12298" max="12298" width="9.140625" style="24" bestFit="1" customWidth="1"/>
    <col min="12299" max="12299" width="10.7109375" style="24" customWidth="1"/>
    <col min="12300" max="12300" width="31.7109375" style="24" customWidth="1"/>
    <col min="12301" max="12542" width="9.140625" style="24"/>
    <col min="12543" max="12543" width="45.85546875" style="24" customWidth="1"/>
    <col min="12544" max="12551" width="10.5703125" style="24" customWidth="1"/>
    <col min="12552" max="12552" width="9.7109375" style="24" customWidth="1"/>
    <col min="12553" max="12553" width="8.42578125" style="24" bestFit="1" customWidth="1"/>
    <col min="12554" max="12554" width="9.140625" style="24" bestFit="1" customWidth="1"/>
    <col min="12555" max="12555" width="10.7109375" style="24" customWidth="1"/>
    <col min="12556" max="12556" width="31.7109375" style="24" customWidth="1"/>
    <col min="12557" max="12798" width="9.140625" style="24"/>
    <col min="12799" max="12799" width="45.85546875" style="24" customWidth="1"/>
    <col min="12800" max="12807" width="10.5703125" style="24" customWidth="1"/>
    <col min="12808" max="12808" width="9.7109375" style="24" customWidth="1"/>
    <col min="12809" max="12809" width="8.42578125" style="24" bestFit="1" customWidth="1"/>
    <col min="12810" max="12810" width="9.140625" style="24" bestFit="1" customWidth="1"/>
    <col min="12811" max="12811" width="10.7109375" style="24" customWidth="1"/>
    <col min="12812" max="12812" width="31.7109375" style="24" customWidth="1"/>
    <col min="12813" max="13054" width="9.140625" style="24"/>
    <col min="13055" max="13055" width="45.85546875" style="24" customWidth="1"/>
    <col min="13056" max="13063" width="10.5703125" style="24" customWidth="1"/>
    <col min="13064" max="13064" width="9.7109375" style="24" customWidth="1"/>
    <col min="13065" max="13065" width="8.42578125" style="24" bestFit="1" customWidth="1"/>
    <col min="13066" max="13066" width="9.140625" style="24" bestFit="1" customWidth="1"/>
    <col min="13067" max="13067" width="10.7109375" style="24" customWidth="1"/>
    <col min="13068" max="13068" width="31.7109375" style="24" customWidth="1"/>
    <col min="13069" max="13310" width="9.140625" style="24"/>
    <col min="13311" max="13311" width="45.85546875" style="24" customWidth="1"/>
    <col min="13312" max="13319" width="10.5703125" style="24" customWidth="1"/>
    <col min="13320" max="13320" width="9.7109375" style="24" customWidth="1"/>
    <col min="13321" max="13321" width="8.42578125" style="24" bestFit="1" customWidth="1"/>
    <col min="13322" max="13322" width="9.140625" style="24" bestFit="1" customWidth="1"/>
    <col min="13323" max="13323" width="10.7109375" style="24" customWidth="1"/>
    <col min="13324" max="13324" width="31.7109375" style="24" customWidth="1"/>
    <col min="13325" max="13566" width="9.140625" style="24"/>
    <col min="13567" max="13567" width="45.85546875" style="24" customWidth="1"/>
    <col min="13568" max="13575" width="10.5703125" style="24" customWidth="1"/>
    <col min="13576" max="13576" width="9.7109375" style="24" customWidth="1"/>
    <col min="13577" max="13577" width="8.42578125" style="24" bestFit="1" customWidth="1"/>
    <col min="13578" max="13578" width="9.140625" style="24" bestFit="1" customWidth="1"/>
    <col min="13579" max="13579" width="10.7109375" style="24" customWidth="1"/>
    <col min="13580" max="13580" width="31.7109375" style="24" customWidth="1"/>
    <col min="13581" max="13822" width="9.140625" style="24"/>
    <col min="13823" max="13823" width="45.85546875" style="24" customWidth="1"/>
    <col min="13824" max="13831" width="10.5703125" style="24" customWidth="1"/>
    <col min="13832" max="13832" width="9.7109375" style="24" customWidth="1"/>
    <col min="13833" max="13833" width="8.42578125" style="24" bestFit="1" customWidth="1"/>
    <col min="13834" max="13834" width="9.140625" style="24" bestFit="1" customWidth="1"/>
    <col min="13835" max="13835" width="10.7109375" style="24" customWidth="1"/>
    <col min="13836" max="13836" width="31.7109375" style="24" customWidth="1"/>
    <col min="13837" max="14078" width="9.140625" style="24"/>
    <col min="14079" max="14079" width="45.85546875" style="24" customWidth="1"/>
    <col min="14080" max="14087" width="10.5703125" style="24" customWidth="1"/>
    <col min="14088" max="14088" width="9.7109375" style="24" customWidth="1"/>
    <col min="14089" max="14089" width="8.42578125" style="24" bestFit="1" customWidth="1"/>
    <col min="14090" max="14090" width="9.140625" style="24" bestFit="1" customWidth="1"/>
    <col min="14091" max="14091" width="10.7109375" style="24" customWidth="1"/>
    <col min="14092" max="14092" width="31.7109375" style="24" customWidth="1"/>
    <col min="14093" max="14334" width="9.140625" style="24"/>
    <col min="14335" max="14335" width="45.85546875" style="24" customWidth="1"/>
    <col min="14336" max="14343" width="10.5703125" style="24" customWidth="1"/>
    <col min="14344" max="14344" width="9.7109375" style="24" customWidth="1"/>
    <col min="14345" max="14345" width="8.42578125" style="24" bestFit="1" customWidth="1"/>
    <col min="14346" max="14346" width="9.140625" style="24" bestFit="1" customWidth="1"/>
    <col min="14347" max="14347" width="10.7109375" style="24" customWidth="1"/>
    <col min="14348" max="14348" width="31.7109375" style="24" customWidth="1"/>
    <col min="14349" max="14590" width="9.140625" style="24"/>
    <col min="14591" max="14591" width="45.85546875" style="24" customWidth="1"/>
    <col min="14592" max="14599" width="10.5703125" style="24" customWidth="1"/>
    <col min="14600" max="14600" width="9.7109375" style="24" customWidth="1"/>
    <col min="14601" max="14601" width="8.42578125" style="24" bestFit="1" customWidth="1"/>
    <col min="14602" max="14602" width="9.140625" style="24" bestFit="1" customWidth="1"/>
    <col min="14603" max="14603" width="10.7109375" style="24" customWidth="1"/>
    <col min="14604" max="14604" width="31.7109375" style="24" customWidth="1"/>
    <col min="14605" max="14846" width="9.140625" style="24"/>
    <col min="14847" max="14847" width="45.85546875" style="24" customWidth="1"/>
    <col min="14848" max="14855" width="10.5703125" style="24" customWidth="1"/>
    <col min="14856" max="14856" width="9.7109375" style="24" customWidth="1"/>
    <col min="14857" max="14857" width="8.42578125" style="24" bestFit="1" customWidth="1"/>
    <col min="14858" max="14858" width="9.140625" style="24" bestFit="1" customWidth="1"/>
    <col min="14859" max="14859" width="10.7109375" style="24" customWidth="1"/>
    <col min="14860" max="14860" width="31.7109375" style="24" customWidth="1"/>
    <col min="14861" max="15102" width="9.140625" style="24"/>
    <col min="15103" max="15103" width="45.85546875" style="24" customWidth="1"/>
    <col min="15104" max="15111" width="10.5703125" style="24" customWidth="1"/>
    <col min="15112" max="15112" width="9.7109375" style="24" customWidth="1"/>
    <col min="15113" max="15113" width="8.42578125" style="24" bestFit="1" customWidth="1"/>
    <col min="15114" max="15114" width="9.140625" style="24" bestFit="1" customWidth="1"/>
    <col min="15115" max="15115" width="10.7109375" style="24" customWidth="1"/>
    <col min="15116" max="15116" width="31.7109375" style="24" customWidth="1"/>
    <col min="15117" max="15358" width="9.140625" style="24"/>
    <col min="15359" max="15359" width="45.85546875" style="24" customWidth="1"/>
    <col min="15360" max="15367" width="10.5703125" style="24" customWidth="1"/>
    <col min="15368" max="15368" width="9.7109375" style="24" customWidth="1"/>
    <col min="15369" max="15369" width="8.42578125" style="24" bestFit="1" customWidth="1"/>
    <col min="15370" max="15370" width="9.140625" style="24" bestFit="1" customWidth="1"/>
    <col min="15371" max="15371" width="10.7109375" style="24" customWidth="1"/>
    <col min="15372" max="15372" width="31.7109375" style="24" customWidth="1"/>
    <col min="15373" max="15614" width="9.140625" style="24"/>
    <col min="15615" max="15615" width="45.85546875" style="24" customWidth="1"/>
    <col min="15616" max="15623" width="10.5703125" style="24" customWidth="1"/>
    <col min="15624" max="15624" width="9.7109375" style="24" customWidth="1"/>
    <col min="15625" max="15625" width="8.42578125" style="24" bestFit="1" customWidth="1"/>
    <col min="15626" max="15626" width="9.140625" style="24" bestFit="1" customWidth="1"/>
    <col min="15627" max="15627" width="10.7109375" style="24" customWidth="1"/>
    <col min="15628" max="15628" width="31.7109375" style="24" customWidth="1"/>
    <col min="15629" max="15870" width="9.140625" style="24"/>
    <col min="15871" max="15871" width="45.85546875" style="24" customWidth="1"/>
    <col min="15872" max="15879" width="10.5703125" style="24" customWidth="1"/>
    <col min="15880" max="15880" width="9.7109375" style="24" customWidth="1"/>
    <col min="15881" max="15881" width="8.42578125" style="24" bestFit="1" customWidth="1"/>
    <col min="15882" max="15882" width="9.140625" style="24" bestFit="1" customWidth="1"/>
    <col min="15883" max="15883" width="10.7109375" style="24" customWidth="1"/>
    <col min="15884" max="15884" width="31.7109375" style="24" customWidth="1"/>
    <col min="15885" max="16126" width="9.140625" style="24"/>
    <col min="16127" max="16127" width="45.85546875" style="24" customWidth="1"/>
    <col min="16128" max="16135" width="10.5703125" style="24" customWidth="1"/>
    <col min="16136" max="16136" width="9.7109375" style="24" customWidth="1"/>
    <col min="16137" max="16137" width="8.42578125" style="24" bestFit="1" customWidth="1"/>
    <col min="16138" max="16138" width="9.140625" style="24" bestFit="1" customWidth="1"/>
    <col min="16139" max="16139" width="10.7109375" style="24" customWidth="1"/>
    <col min="16140" max="16140" width="31.7109375" style="24" customWidth="1"/>
    <col min="16141" max="16371" width="9.140625" style="24"/>
    <col min="16372" max="16384" width="9" style="24" customWidth="1"/>
  </cols>
  <sheetData>
    <row r="1" spans="1:12" ht="26.25" customHeight="1">
      <c r="A1" s="927" t="s">
        <v>680</v>
      </c>
      <c r="B1" s="927"/>
      <c r="C1" s="927"/>
      <c r="D1" s="927"/>
      <c r="E1" s="927"/>
      <c r="F1" s="927"/>
      <c r="G1" s="927"/>
      <c r="H1" s="927"/>
      <c r="I1" s="927"/>
      <c r="J1" s="927"/>
      <c r="K1" s="927"/>
      <c r="L1" s="927"/>
    </row>
    <row r="2" spans="1:12" ht="15.75" customHeight="1">
      <c r="A2" s="927" t="s">
        <v>35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</row>
    <row r="3" spans="1:12" ht="9.75" customHeight="1">
      <c r="A3" s="927"/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</row>
    <row r="4" spans="1:12" ht="32.25" customHeight="1">
      <c r="A4" s="25" t="s">
        <v>691</v>
      </c>
      <c r="J4" s="928"/>
      <c r="K4" s="928"/>
      <c r="L4" s="928"/>
    </row>
    <row r="5" spans="1:12">
      <c r="A5" s="25" t="s">
        <v>692</v>
      </c>
      <c r="J5" s="927"/>
      <c r="K5" s="927"/>
      <c r="L5" s="927"/>
    </row>
    <row r="6" spans="1:12" ht="28.5" customHeight="1">
      <c r="A6" s="929"/>
      <c r="B6" s="929"/>
      <c r="C6" s="929"/>
      <c r="D6" s="929"/>
      <c r="E6" s="929"/>
      <c r="F6" s="929"/>
      <c r="G6" s="929"/>
      <c r="H6" s="929"/>
      <c r="I6" s="929"/>
      <c r="L6" s="330" t="s">
        <v>9</v>
      </c>
    </row>
    <row r="7" spans="1:12" s="305" customFormat="1" ht="24.6" customHeight="1">
      <c r="A7" s="914" t="s">
        <v>10</v>
      </c>
      <c r="B7" s="917" t="s">
        <v>23</v>
      </c>
      <c r="C7" s="917"/>
      <c r="D7" s="917"/>
      <c r="E7" s="917"/>
      <c r="F7" s="918" t="s">
        <v>24</v>
      </c>
      <c r="G7" s="918"/>
      <c r="H7" s="919" t="s">
        <v>608</v>
      </c>
      <c r="I7" s="919"/>
      <c r="J7" s="919"/>
      <c r="K7" s="919"/>
      <c r="L7" s="930" t="s">
        <v>11</v>
      </c>
    </row>
    <row r="8" spans="1:12" s="305" customFormat="1" ht="24.6" customHeight="1">
      <c r="A8" s="915"/>
      <c r="B8" s="920" t="s">
        <v>161</v>
      </c>
      <c r="C8" s="921"/>
      <c r="D8" s="920" t="s">
        <v>40</v>
      </c>
      <c r="E8" s="921"/>
      <c r="F8" s="920" t="s">
        <v>41</v>
      </c>
      <c r="G8" s="921"/>
      <c r="H8" s="920" t="s">
        <v>19</v>
      </c>
      <c r="I8" s="921"/>
      <c r="J8" s="920" t="s">
        <v>679</v>
      </c>
      <c r="K8" s="921"/>
      <c r="L8" s="931"/>
    </row>
    <row r="9" spans="1:12" s="305" customFormat="1" ht="27" customHeight="1">
      <c r="A9" s="915"/>
      <c r="B9" s="922"/>
      <c r="C9" s="923"/>
      <c r="D9" s="922"/>
      <c r="E9" s="923"/>
      <c r="F9" s="922"/>
      <c r="G9" s="923"/>
      <c r="H9" s="922"/>
      <c r="I9" s="923"/>
      <c r="J9" s="922"/>
      <c r="K9" s="923"/>
      <c r="L9" s="931"/>
    </row>
    <row r="10" spans="1:12" s="305" customFormat="1" ht="55.5" customHeight="1">
      <c r="A10" s="915"/>
      <c r="B10" s="924"/>
      <c r="C10" s="925"/>
      <c r="D10" s="924"/>
      <c r="E10" s="925"/>
      <c r="F10" s="924"/>
      <c r="G10" s="925"/>
      <c r="H10" s="924"/>
      <c r="I10" s="925"/>
      <c r="J10" s="924"/>
      <c r="K10" s="925"/>
      <c r="L10" s="931"/>
    </row>
    <row r="11" spans="1:12" s="334" customFormat="1" ht="43.5" customHeight="1">
      <c r="A11" s="915"/>
      <c r="B11" s="348">
        <v>1</v>
      </c>
      <c r="C11" s="348">
        <v>2</v>
      </c>
      <c r="D11" s="348">
        <v>3</v>
      </c>
      <c r="E11" s="348">
        <v>4</v>
      </c>
      <c r="F11" s="348">
        <v>5</v>
      </c>
      <c r="G11" s="348">
        <v>6</v>
      </c>
      <c r="H11" s="348">
        <v>7</v>
      </c>
      <c r="I11" s="348">
        <v>8</v>
      </c>
      <c r="J11" s="348" t="s">
        <v>693</v>
      </c>
      <c r="K11" s="348" t="s">
        <v>686</v>
      </c>
      <c r="L11" s="931"/>
    </row>
    <row r="12" spans="1:12" s="27" customFormat="1" ht="27" customHeight="1">
      <c r="A12" s="916"/>
      <c r="B12" s="258" t="s">
        <v>2</v>
      </c>
      <c r="C12" s="258" t="s">
        <v>56</v>
      </c>
      <c r="D12" s="258" t="s">
        <v>2</v>
      </c>
      <c r="E12" s="258" t="s">
        <v>56</v>
      </c>
      <c r="F12" s="258" t="s">
        <v>2</v>
      </c>
      <c r="G12" s="258" t="s">
        <v>56</v>
      </c>
      <c r="H12" s="258" t="s">
        <v>2</v>
      </c>
      <c r="I12" s="258" t="s">
        <v>56</v>
      </c>
      <c r="J12" s="258" t="s">
        <v>56</v>
      </c>
      <c r="K12" s="329" t="s">
        <v>25</v>
      </c>
      <c r="L12" s="932"/>
    </row>
    <row r="13" spans="1:12" ht="25.5" customHeight="1">
      <c r="A13" s="259" t="s">
        <v>20</v>
      </c>
      <c r="B13" s="255">
        <f t="shared" ref="B13:I13" si="0">B14+B38</f>
        <v>0</v>
      </c>
      <c r="C13" s="255">
        <f t="shared" si="0"/>
        <v>0</v>
      </c>
      <c r="D13" s="255">
        <f t="shared" si="0"/>
        <v>0</v>
      </c>
      <c r="E13" s="255">
        <f t="shared" si="0"/>
        <v>0</v>
      </c>
      <c r="F13" s="255">
        <f t="shared" si="0"/>
        <v>0</v>
      </c>
      <c r="G13" s="255">
        <f t="shared" si="0"/>
        <v>0</v>
      </c>
      <c r="H13" s="255">
        <f t="shared" si="0"/>
        <v>0</v>
      </c>
      <c r="I13" s="255">
        <f t="shared" si="0"/>
        <v>0</v>
      </c>
      <c r="J13" s="319">
        <f t="shared" ref="J13:J16" si="1">I13-G13</f>
        <v>0</v>
      </c>
      <c r="K13" s="327" t="e">
        <f t="shared" ref="K13:K15" si="2">+J13/G13*100</f>
        <v>#DIV/0!</v>
      </c>
      <c r="L13" s="344"/>
    </row>
    <row r="14" spans="1:12" s="25" customFormat="1" ht="28.5" customHeight="1">
      <c r="A14" s="29" t="s">
        <v>58</v>
      </c>
      <c r="B14" s="254">
        <f t="shared" ref="B14:I14" si="3">+B15+B28+B34</f>
        <v>0</v>
      </c>
      <c r="C14" s="254">
        <f t="shared" si="3"/>
        <v>0</v>
      </c>
      <c r="D14" s="254">
        <f t="shared" si="3"/>
        <v>0</v>
      </c>
      <c r="E14" s="254">
        <f t="shared" si="3"/>
        <v>0</v>
      </c>
      <c r="F14" s="254">
        <f t="shared" si="3"/>
        <v>0</v>
      </c>
      <c r="G14" s="254">
        <f t="shared" si="3"/>
        <v>0</v>
      </c>
      <c r="H14" s="254">
        <f t="shared" si="3"/>
        <v>0</v>
      </c>
      <c r="I14" s="254">
        <f t="shared" si="3"/>
        <v>0</v>
      </c>
      <c r="J14" s="254">
        <f t="shared" si="1"/>
        <v>0</v>
      </c>
      <c r="K14" s="322" t="e">
        <f t="shared" si="2"/>
        <v>#DIV/0!</v>
      </c>
      <c r="L14" s="331"/>
    </row>
    <row r="15" spans="1:12" s="25" customFormat="1">
      <c r="A15" s="260" t="s">
        <v>61</v>
      </c>
      <c r="B15" s="307">
        <f>+B16+B19</f>
        <v>0</v>
      </c>
      <c r="C15" s="307">
        <f t="shared" ref="C15:I15" si="4">+C16+C19</f>
        <v>0</v>
      </c>
      <c r="D15" s="307">
        <f t="shared" si="4"/>
        <v>0</v>
      </c>
      <c r="E15" s="307">
        <f t="shared" si="4"/>
        <v>0</v>
      </c>
      <c r="F15" s="307">
        <f t="shared" si="4"/>
        <v>0</v>
      </c>
      <c r="G15" s="307">
        <f t="shared" si="4"/>
        <v>0</v>
      </c>
      <c r="H15" s="307">
        <f t="shared" si="4"/>
        <v>0</v>
      </c>
      <c r="I15" s="307">
        <f t="shared" si="4"/>
        <v>0</v>
      </c>
      <c r="J15" s="317">
        <f t="shared" si="1"/>
        <v>0</v>
      </c>
      <c r="K15" s="325" t="e">
        <f t="shared" si="2"/>
        <v>#DIV/0!</v>
      </c>
      <c r="L15" s="345"/>
    </row>
    <row r="16" spans="1:12">
      <c r="A16" s="46" t="s">
        <v>79</v>
      </c>
      <c r="B16" s="308">
        <f>B17+B18</f>
        <v>0</v>
      </c>
      <c r="C16" s="308">
        <f t="shared" ref="C16:I16" si="5">C17+C18</f>
        <v>0</v>
      </c>
      <c r="D16" s="308">
        <f t="shared" si="5"/>
        <v>0</v>
      </c>
      <c r="E16" s="308">
        <f t="shared" si="5"/>
        <v>0</v>
      </c>
      <c r="F16" s="308">
        <f t="shared" si="5"/>
        <v>0</v>
      </c>
      <c r="G16" s="308">
        <f t="shared" si="5"/>
        <v>0</v>
      </c>
      <c r="H16" s="308">
        <f t="shared" si="5"/>
        <v>0</v>
      </c>
      <c r="I16" s="308">
        <f t="shared" si="5"/>
        <v>0</v>
      </c>
      <c r="J16" s="318">
        <f t="shared" si="1"/>
        <v>0</v>
      </c>
      <c r="K16" s="326" t="e">
        <f>+J16/G16*100</f>
        <v>#DIV/0!</v>
      </c>
      <c r="L16" s="332"/>
    </row>
    <row r="17" spans="1:12" ht="25.5" customHeight="1">
      <c r="A17" s="355" t="s">
        <v>80</v>
      </c>
      <c r="B17" s="308">
        <v>0</v>
      </c>
      <c r="C17" s="308">
        <v>0</v>
      </c>
      <c r="D17" s="308">
        <v>0</v>
      </c>
      <c r="E17" s="308">
        <v>0</v>
      </c>
      <c r="F17" s="308">
        <v>0</v>
      </c>
      <c r="G17" s="308">
        <v>0</v>
      </c>
      <c r="H17" s="308">
        <v>0</v>
      </c>
      <c r="I17" s="308">
        <v>0</v>
      </c>
      <c r="J17" s="318">
        <f>I17-G17</f>
        <v>0</v>
      </c>
      <c r="K17" s="326" t="e">
        <f>+J17/G17*100</f>
        <v>#DIV/0!</v>
      </c>
      <c r="L17" s="335"/>
    </row>
    <row r="18" spans="1:12" ht="26.25" customHeight="1">
      <c r="A18" s="355" t="s">
        <v>81</v>
      </c>
      <c r="B18" s="308">
        <v>0</v>
      </c>
      <c r="C18" s="308">
        <v>0</v>
      </c>
      <c r="D18" s="308">
        <v>0</v>
      </c>
      <c r="E18" s="308">
        <v>0</v>
      </c>
      <c r="F18" s="308">
        <v>0</v>
      </c>
      <c r="G18" s="308">
        <v>0</v>
      </c>
      <c r="H18" s="308">
        <v>0</v>
      </c>
      <c r="I18" s="308">
        <v>0</v>
      </c>
      <c r="J18" s="318">
        <f t="shared" ref="J18:J41" si="6">I18-G18</f>
        <v>0</v>
      </c>
      <c r="K18" s="326" t="e">
        <f t="shared" ref="K18:K41" si="7">+J18/G18*100</f>
        <v>#DIV/0!</v>
      </c>
      <c r="L18" s="335"/>
    </row>
    <row r="19" spans="1:12">
      <c r="A19" s="356" t="s">
        <v>82</v>
      </c>
      <c r="B19" s="308"/>
      <c r="C19" s="308">
        <f>C20+C22+C24+C25</f>
        <v>0</v>
      </c>
      <c r="D19" s="308"/>
      <c r="E19" s="308">
        <f>E20+E22+E24+E25</f>
        <v>0</v>
      </c>
      <c r="F19" s="308"/>
      <c r="G19" s="308">
        <f>G20+G22+G24+G25</f>
        <v>0</v>
      </c>
      <c r="H19" s="308"/>
      <c r="I19" s="308">
        <f>I20+I22+I24+I25</f>
        <v>0</v>
      </c>
      <c r="J19" s="318">
        <f t="shared" si="6"/>
        <v>0</v>
      </c>
      <c r="K19" s="326" t="e">
        <f t="shared" si="7"/>
        <v>#DIV/0!</v>
      </c>
      <c r="L19" s="336"/>
    </row>
    <row r="20" spans="1:12">
      <c r="A20" s="355" t="s">
        <v>83</v>
      </c>
      <c r="B20" s="308"/>
      <c r="C20" s="308">
        <f>+C21</f>
        <v>0</v>
      </c>
      <c r="D20" s="308">
        <f t="shared" ref="D20:I20" si="8">+D21</f>
        <v>0</v>
      </c>
      <c r="E20" s="308">
        <f t="shared" si="8"/>
        <v>0</v>
      </c>
      <c r="F20" s="308"/>
      <c r="G20" s="308">
        <f t="shared" si="8"/>
        <v>0</v>
      </c>
      <c r="H20" s="308"/>
      <c r="I20" s="308">
        <f t="shared" si="8"/>
        <v>0</v>
      </c>
      <c r="J20" s="318">
        <f t="shared" si="6"/>
        <v>0</v>
      </c>
      <c r="K20" s="326" t="e">
        <f t="shared" si="7"/>
        <v>#DIV/0!</v>
      </c>
      <c r="L20" s="336"/>
    </row>
    <row r="21" spans="1:12" ht="27.75" customHeight="1">
      <c r="A21" s="357" t="s">
        <v>547</v>
      </c>
      <c r="B21" s="308">
        <v>0</v>
      </c>
      <c r="C21" s="308">
        <v>0</v>
      </c>
      <c r="D21" s="308">
        <v>0</v>
      </c>
      <c r="E21" s="308">
        <v>0</v>
      </c>
      <c r="F21" s="308">
        <v>0</v>
      </c>
      <c r="G21" s="308">
        <v>0</v>
      </c>
      <c r="H21" s="308">
        <v>0</v>
      </c>
      <c r="I21" s="308">
        <v>0</v>
      </c>
      <c r="J21" s="318">
        <f>I21-G21</f>
        <v>0</v>
      </c>
      <c r="K21" s="326" t="e">
        <f t="shared" si="7"/>
        <v>#DIV/0!</v>
      </c>
      <c r="L21" s="335"/>
    </row>
    <row r="22" spans="1:12">
      <c r="A22" s="355" t="s">
        <v>84</v>
      </c>
      <c r="B22" s="308"/>
      <c r="C22" s="308">
        <f>SUM(C23:C23)</f>
        <v>0</v>
      </c>
      <c r="D22" s="308"/>
      <c r="E22" s="308">
        <f>SUM(E23:E23)</f>
        <v>0</v>
      </c>
      <c r="F22" s="308"/>
      <c r="G22" s="308">
        <f>SUM(G23:G23)</f>
        <v>0</v>
      </c>
      <c r="H22" s="308"/>
      <c r="I22" s="308">
        <v>0</v>
      </c>
      <c r="J22" s="318">
        <f t="shared" si="6"/>
        <v>0</v>
      </c>
      <c r="K22" s="326" t="e">
        <f t="shared" si="7"/>
        <v>#DIV/0!</v>
      </c>
      <c r="L22" s="336"/>
    </row>
    <row r="23" spans="1:12" ht="27.75" customHeight="1">
      <c r="A23" s="357" t="s">
        <v>130</v>
      </c>
      <c r="B23" s="347">
        <v>0</v>
      </c>
      <c r="C23" s="343">
        <v>0</v>
      </c>
      <c r="D23" s="346">
        <v>0</v>
      </c>
      <c r="E23" s="343">
        <v>0</v>
      </c>
      <c r="F23" s="308">
        <v>0</v>
      </c>
      <c r="G23" s="343">
        <v>0</v>
      </c>
      <c r="H23" s="308">
        <v>0</v>
      </c>
      <c r="I23" s="308">
        <v>0</v>
      </c>
      <c r="J23" s="318">
        <f t="shared" si="6"/>
        <v>0</v>
      </c>
      <c r="K23" s="326" t="e">
        <f t="shared" si="7"/>
        <v>#DIV/0!</v>
      </c>
      <c r="L23" s="335"/>
    </row>
    <row r="24" spans="1:12" ht="26.25" customHeight="1">
      <c r="A24" s="358" t="s">
        <v>85</v>
      </c>
      <c r="B24" s="316">
        <v>0</v>
      </c>
      <c r="C24" s="316">
        <v>0</v>
      </c>
      <c r="D24" s="316">
        <v>0</v>
      </c>
      <c r="E24" s="316">
        <v>0</v>
      </c>
      <c r="F24" s="308">
        <v>0</v>
      </c>
      <c r="G24" s="308">
        <v>0</v>
      </c>
      <c r="H24" s="308">
        <v>0</v>
      </c>
      <c r="I24" s="308">
        <v>0</v>
      </c>
      <c r="J24" s="318">
        <f t="shared" si="6"/>
        <v>0</v>
      </c>
      <c r="K24" s="326" t="e">
        <f t="shared" si="7"/>
        <v>#DIV/0!</v>
      </c>
      <c r="L24" s="335"/>
    </row>
    <row r="25" spans="1:12">
      <c r="A25" s="355" t="s">
        <v>86</v>
      </c>
      <c r="B25" s="308"/>
      <c r="C25" s="308">
        <f>SUM(C26:C27)</f>
        <v>0</v>
      </c>
      <c r="D25" s="308"/>
      <c r="E25" s="308">
        <f>SUM(E26:E27)</f>
        <v>0</v>
      </c>
      <c r="F25" s="308"/>
      <c r="G25" s="308">
        <f>SUM(G26:G27)</f>
        <v>0</v>
      </c>
      <c r="H25" s="308"/>
      <c r="I25" s="308">
        <f>SUM(I26:I27)</f>
        <v>0</v>
      </c>
      <c r="J25" s="318">
        <f t="shared" si="6"/>
        <v>0</v>
      </c>
      <c r="K25" s="326" t="e">
        <f t="shared" si="7"/>
        <v>#DIV/0!</v>
      </c>
      <c r="L25" s="336"/>
    </row>
    <row r="26" spans="1:12" ht="33.75" customHeight="1">
      <c r="A26" s="359" t="s">
        <v>683</v>
      </c>
      <c r="B26" s="308">
        <v>0</v>
      </c>
      <c r="C26" s="308">
        <v>0</v>
      </c>
      <c r="D26" s="308">
        <v>0</v>
      </c>
      <c r="E26" s="308">
        <v>0</v>
      </c>
      <c r="F26" s="308">
        <v>0</v>
      </c>
      <c r="G26" s="308">
        <v>0</v>
      </c>
      <c r="H26" s="308">
        <v>0</v>
      </c>
      <c r="I26" s="308">
        <v>0</v>
      </c>
      <c r="J26" s="318">
        <f t="shared" si="6"/>
        <v>0</v>
      </c>
      <c r="K26" s="326" t="e">
        <f t="shared" si="7"/>
        <v>#DIV/0!</v>
      </c>
      <c r="L26" s="335"/>
    </row>
    <row r="27" spans="1:12" ht="48.75" customHeight="1">
      <c r="A27" s="359" t="s">
        <v>684</v>
      </c>
      <c r="B27" s="308">
        <v>0</v>
      </c>
      <c r="C27" s="308">
        <v>0</v>
      </c>
      <c r="D27" s="308">
        <v>0</v>
      </c>
      <c r="E27" s="308">
        <v>0</v>
      </c>
      <c r="F27" s="308">
        <v>0</v>
      </c>
      <c r="G27" s="308">
        <v>0</v>
      </c>
      <c r="H27" s="308">
        <v>0</v>
      </c>
      <c r="I27" s="308">
        <v>0</v>
      </c>
      <c r="J27" s="318">
        <f t="shared" si="6"/>
        <v>0</v>
      </c>
      <c r="K27" s="326" t="e">
        <f t="shared" si="7"/>
        <v>#DIV/0!</v>
      </c>
      <c r="L27" s="335"/>
    </row>
    <row r="28" spans="1:12">
      <c r="A28" s="261" t="s">
        <v>62</v>
      </c>
      <c r="B28" s="309">
        <f>+B29+B31</f>
        <v>0</v>
      </c>
      <c r="C28" s="309">
        <f t="shared" ref="C28:I28" si="9">+C29+C31</f>
        <v>0</v>
      </c>
      <c r="D28" s="309">
        <f t="shared" si="9"/>
        <v>0</v>
      </c>
      <c r="E28" s="309">
        <f t="shared" si="9"/>
        <v>0</v>
      </c>
      <c r="F28" s="309">
        <f t="shared" si="9"/>
        <v>0</v>
      </c>
      <c r="G28" s="309">
        <f t="shared" si="9"/>
        <v>0</v>
      </c>
      <c r="H28" s="309">
        <f t="shared" si="9"/>
        <v>0</v>
      </c>
      <c r="I28" s="309">
        <f t="shared" si="9"/>
        <v>0</v>
      </c>
      <c r="J28" s="353">
        <f t="shared" si="6"/>
        <v>0</v>
      </c>
      <c r="K28" s="354" t="e">
        <f t="shared" si="7"/>
        <v>#DIV/0!</v>
      </c>
      <c r="L28" s="337"/>
    </row>
    <row r="29" spans="1:12">
      <c r="A29" s="46" t="s">
        <v>87</v>
      </c>
      <c r="B29" s="308">
        <f>+B30</f>
        <v>0</v>
      </c>
      <c r="C29" s="308">
        <f t="shared" ref="C29:I29" si="10">+C30</f>
        <v>0</v>
      </c>
      <c r="D29" s="308">
        <f t="shared" si="10"/>
        <v>0</v>
      </c>
      <c r="E29" s="308">
        <f t="shared" si="10"/>
        <v>0</v>
      </c>
      <c r="F29" s="308">
        <f t="shared" si="10"/>
        <v>0</v>
      </c>
      <c r="G29" s="308">
        <f t="shared" si="10"/>
        <v>0</v>
      </c>
      <c r="H29" s="308">
        <f t="shared" si="10"/>
        <v>0</v>
      </c>
      <c r="I29" s="308">
        <f t="shared" si="10"/>
        <v>0</v>
      </c>
      <c r="J29" s="318">
        <f t="shared" si="6"/>
        <v>0</v>
      </c>
      <c r="K29" s="326" t="e">
        <f t="shared" si="7"/>
        <v>#DIV/0!</v>
      </c>
      <c r="L29" s="336"/>
    </row>
    <row r="30" spans="1:12" ht="44.25" customHeight="1">
      <c r="A30" s="47" t="s">
        <v>88</v>
      </c>
      <c r="B30" s="308">
        <v>0</v>
      </c>
      <c r="C30" s="308">
        <v>0</v>
      </c>
      <c r="D30" s="308">
        <v>0</v>
      </c>
      <c r="E30" s="308">
        <v>0</v>
      </c>
      <c r="F30" s="308">
        <v>0</v>
      </c>
      <c r="G30" s="308">
        <v>0</v>
      </c>
      <c r="H30" s="308">
        <v>0</v>
      </c>
      <c r="I30" s="308">
        <v>0</v>
      </c>
      <c r="J30" s="318">
        <f t="shared" si="6"/>
        <v>0</v>
      </c>
      <c r="K30" s="326" t="e">
        <f t="shared" si="7"/>
        <v>#DIV/0!</v>
      </c>
      <c r="L30" s="335"/>
    </row>
    <row r="31" spans="1:12">
      <c r="A31" s="46" t="s">
        <v>89</v>
      </c>
      <c r="B31" s="308"/>
      <c r="C31" s="308">
        <f>C32</f>
        <v>0</v>
      </c>
      <c r="D31" s="308"/>
      <c r="E31" s="308">
        <f>E32</f>
        <v>0</v>
      </c>
      <c r="F31" s="308"/>
      <c r="G31" s="308">
        <f>G32</f>
        <v>0</v>
      </c>
      <c r="H31" s="308"/>
      <c r="I31" s="308">
        <f>I32</f>
        <v>0</v>
      </c>
      <c r="J31" s="318">
        <f t="shared" si="6"/>
        <v>0</v>
      </c>
      <c r="K31" s="326" t="e">
        <f t="shared" si="7"/>
        <v>#DIV/0!</v>
      </c>
      <c r="L31" s="336"/>
    </row>
    <row r="32" spans="1:12">
      <c r="A32" s="47" t="s">
        <v>689</v>
      </c>
      <c r="B32" s="308"/>
      <c r="C32" s="308">
        <f t="shared" ref="C32:I32" si="11">+C33</f>
        <v>0</v>
      </c>
      <c r="D32" s="308"/>
      <c r="E32" s="308">
        <f t="shared" si="11"/>
        <v>0</v>
      </c>
      <c r="F32" s="308"/>
      <c r="G32" s="308">
        <f t="shared" si="11"/>
        <v>0</v>
      </c>
      <c r="H32" s="308"/>
      <c r="I32" s="308">
        <f t="shared" si="11"/>
        <v>0</v>
      </c>
      <c r="J32" s="318">
        <f t="shared" si="6"/>
        <v>0</v>
      </c>
      <c r="K32" s="326" t="e">
        <f t="shared" si="7"/>
        <v>#DIV/0!</v>
      </c>
      <c r="L32" s="336"/>
    </row>
    <row r="33" spans="1:12">
      <c r="A33" s="49" t="s">
        <v>690</v>
      </c>
      <c r="B33" s="310">
        <v>0</v>
      </c>
      <c r="C33" s="310">
        <v>0</v>
      </c>
      <c r="D33" s="310">
        <v>0</v>
      </c>
      <c r="E33" s="310">
        <v>0</v>
      </c>
      <c r="F33" s="310">
        <v>0</v>
      </c>
      <c r="G33" s="310">
        <v>0</v>
      </c>
      <c r="H33" s="310">
        <v>0</v>
      </c>
      <c r="I33" s="310">
        <v>0</v>
      </c>
      <c r="J33" s="319">
        <f t="shared" si="6"/>
        <v>0</v>
      </c>
      <c r="K33" s="327" t="e">
        <f t="shared" si="7"/>
        <v>#DIV/0!</v>
      </c>
      <c r="L33" s="338"/>
    </row>
    <row r="34" spans="1:12" s="25" customFormat="1" ht="24" customHeight="1">
      <c r="A34" s="262" t="s">
        <v>685</v>
      </c>
      <c r="B34" s="312">
        <f>+B35</f>
        <v>0</v>
      </c>
      <c r="C34" s="312">
        <f t="shared" ref="C34:I34" si="12">+C35</f>
        <v>0</v>
      </c>
      <c r="D34" s="312">
        <f t="shared" si="12"/>
        <v>0</v>
      </c>
      <c r="E34" s="312">
        <f t="shared" si="12"/>
        <v>0</v>
      </c>
      <c r="F34" s="312">
        <f t="shared" si="12"/>
        <v>0</v>
      </c>
      <c r="G34" s="312">
        <f t="shared" si="12"/>
        <v>0</v>
      </c>
      <c r="H34" s="312">
        <f t="shared" si="12"/>
        <v>0</v>
      </c>
      <c r="I34" s="312">
        <f t="shared" si="12"/>
        <v>0</v>
      </c>
      <c r="J34" s="307">
        <f t="shared" si="6"/>
        <v>0</v>
      </c>
      <c r="K34" s="352" t="e">
        <f t="shared" si="7"/>
        <v>#DIV/0!</v>
      </c>
      <c r="L34" s="337"/>
    </row>
    <row r="35" spans="1:12">
      <c r="A35" s="46" t="s">
        <v>99</v>
      </c>
      <c r="B35" s="311">
        <f>+B36+B37</f>
        <v>0</v>
      </c>
      <c r="C35" s="311">
        <f t="shared" ref="C35:I35" si="13">+C36+C37</f>
        <v>0</v>
      </c>
      <c r="D35" s="311">
        <f t="shared" si="13"/>
        <v>0</v>
      </c>
      <c r="E35" s="311">
        <f t="shared" si="13"/>
        <v>0</v>
      </c>
      <c r="F35" s="311">
        <f t="shared" si="13"/>
        <v>0</v>
      </c>
      <c r="G35" s="311">
        <f t="shared" si="13"/>
        <v>0</v>
      </c>
      <c r="H35" s="311">
        <f t="shared" si="13"/>
        <v>0</v>
      </c>
      <c r="I35" s="311">
        <f t="shared" si="13"/>
        <v>0</v>
      </c>
      <c r="J35" s="318">
        <f t="shared" si="6"/>
        <v>0</v>
      </c>
      <c r="K35" s="326" t="e">
        <f t="shared" si="7"/>
        <v>#DIV/0!</v>
      </c>
      <c r="L35" s="336"/>
    </row>
    <row r="36" spans="1:12" ht="28.5" customHeight="1">
      <c r="A36" s="48" t="s">
        <v>100</v>
      </c>
      <c r="B36" s="311">
        <v>0</v>
      </c>
      <c r="C36" s="311">
        <v>0</v>
      </c>
      <c r="D36" s="311">
        <v>0</v>
      </c>
      <c r="E36" s="311">
        <v>0</v>
      </c>
      <c r="F36" s="311">
        <v>0</v>
      </c>
      <c r="G36" s="311">
        <v>0</v>
      </c>
      <c r="H36" s="311">
        <v>0</v>
      </c>
      <c r="I36" s="311">
        <v>0</v>
      </c>
      <c r="J36" s="318">
        <f t="shared" si="6"/>
        <v>0</v>
      </c>
      <c r="K36" s="326" t="e">
        <f t="shared" si="7"/>
        <v>#DIV/0!</v>
      </c>
      <c r="L36" s="335"/>
    </row>
    <row r="37" spans="1:12" ht="27" customHeight="1">
      <c r="A37" s="48" t="s">
        <v>101</v>
      </c>
      <c r="B37" s="311">
        <v>0</v>
      </c>
      <c r="C37" s="311">
        <v>0</v>
      </c>
      <c r="D37" s="311">
        <v>0</v>
      </c>
      <c r="E37" s="311">
        <v>0</v>
      </c>
      <c r="F37" s="311">
        <v>0</v>
      </c>
      <c r="G37" s="311">
        <v>0</v>
      </c>
      <c r="H37" s="311">
        <v>0</v>
      </c>
      <c r="I37" s="311">
        <v>0</v>
      </c>
      <c r="J37" s="319">
        <f t="shared" si="6"/>
        <v>0</v>
      </c>
      <c r="K37" s="327" t="e">
        <f t="shared" si="7"/>
        <v>#DIV/0!</v>
      </c>
      <c r="L37" s="335"/>
    </row>
    <row r="38" spans="1:12" s="25" customFormat="1" ht="27.75" customHeight="1">
      <c r="A38" s="37" t="s">
        <v>102</v>
      </c>
      <c r="B38" s="257">
        <f>+B39</f>
        <v>0</v>
      </c>
      <c r="C38" s="257">
        <f t="shared" ref="C38:I39" si="14">+C39</f>
        <v>0</v>
      </c>
      <c r="D38" s="257">
        <f t="shared" si="14"/>
        <v>0</v>
      </c>
      <c r="E38" s="257">
        <f t="shared" si="14"/>
        <v>0</v>
      </c>
      <c r="F38" s="257">
        <f t="shared" si="14"/>
        <v>0</v>
      </c>
      <c r="G38" s="257">
        <f t="shared" si="14"/>
        <v>0</v>
      </c>
      <c r="H38" s="257">
        <f t="shared" si="14"/>
        <v>0</v>
      </c>
      <c r="I38" s="257">
        <f t="shared" si="14"/>
        <v>0</v>
      </c>
      <c r="J38" s="254">
        <f t="shared" si="6"/>
        <v>0</v>
      </c>
      <c r="K38" s="322" t="e">
        <f t="shared" si="7"/>
        <v>#DIV/0!</v>
      </c>
      <c r="L38" s="339"/>
    </row>
    <row r="39" spans="1:12" s="25" customFormat="1">
      <c r="A39" s="263" t="s">
        <v>66</v>
      </c>
      <c r="B39" s="313">
        <f>+B40</f>
        <v>0</v>
      </c>
      <c r="C39" s="313">
        <f t="shared" si="14"/>
        <v>0</v>
      </c>
      <c r="D39" s="313">
        <f t="shared" si="14"/>
        <v>0</v>
      </c>
      <c r="E39" s="313">
        <f t="shared" si="14"/>
        <v>0</v>
      </c>
      <c r="F39" s="313">
        <f t="shared" si="14"/>
        <v>0</v>
      </c>
      <c r="G39" s="313">
        <f t="shared" si="14"/>
        <v>0</v>
      </c>
      <c r="H39" s="313">
        <f t="shared" si="14"/>
        <v>0</v>
      </c>
      <c r="I39" s="313">
        <f t="shared" si="14"/>
        <v>0</v>
      </c>
      <c r="J39" s="350">
        <f t="shared" si="6"/>
        <v>0</v>
      </c>
      <c r="K39" s="351" t="e">
        <f t="shared" si="7"/>
        <v>#DIV/0!</v>
      </c>
      <c r="L39" s="340"/>
    </row>
    <row r="40" spans="1:12" s="25" customFormat="1" ht="42">
      <c r="A40" s="264" t="s">
        <v>103</v>
      </c>
      <c r="B40" s="314"/>
      <c r="C40" s="314">
        <f>+C41+C42</f>
        <v>0</v>
      </c>
      <c r="D40" s="314"/>
      <c r="E40" s="314">
        <f>+E41+E42</f>
        <v>0</v>
      </c>
      <c r="F40" s="314"/>
      <c r="G40" s="314">
        <f>+G41+G42</f>
        <v>0</v>
      </c>
      <c r="H40" s="314"/>
      <c r="I40" s="314">
        <f>+I41+I42</f>
        <v>0</v>
      </c>
      <c r="J40" s="301">
        <f t="shared" si="6"/>
        <v>0</v>
      </c>
      <c r="K40" s="324" t="e">
        <f t="shared" si="7"/>
        <v>#DIV/0!</v>
      </c>
      <c r="L40" s="341"/>
    </row>
    <row r="41" spans="1:12">
      <c r="A41" s="265" t="s">
        <v>687</v>
      </c>
      <c r="B41" s="315">
        <v>0</v>
      </c>
      <c r="C41" s="315">
        <v>0</v>
      </c>
      <c r="D41" s="315">
        <v>0</v>
      </c>
      <c r="E41" s="315">
        <v>0</v>
      </c>
      <c r="F41" s="315">
        <v>0</v>
      </c>
      <c r="G41" s="315">
        <v>0</v>
      </c>
      <c r="H41" s="315">
        <v>0</v>
      </c>
      <c r="I41" s="315">
        <v>0</v>
      </c>
      <c r="J41" s="320">
        <f t="shared" si="6"/>
        <v>0</v>
      </c>
      <c r="K41" s="328" t="e">
        <f t="shared" si="7"/>
        <v>#DIV/0!</v>
      </c>
      <c r="L41" s="342"/>
    </row>
    <row r="42" spans="1:12" ht="46.5" customHeight="1">
      <c r="A42" s="361" t="s">
        <v>688</v>
      </c>
      <c r="B42" s="310">
        <v>0</v>
      </c>
      <c r="C42" s="310">
        <v>0</v>
      </c>
      <c r="D42" s="310">
        <v>0</v>
      </c>
      <c r="E42" s="310">
        <v>0</v>
      </c>
      <c r="F42" s="310">
        <v>0</v>
      </c>
      <c r="G42" s="310">
        <v>0</v>
      </c>
      <c r="H42" s="310">
        <v>0</v>
      </c>
      <c r="I42" s="310">
        <v>0</v>
      </c>
      <c r="J42" s="362">
        <f>I42-G42</f>
        <v>0</v>
      </c>
      <c r="K42" s="363" t="e">
        <f>+J42/G42*100</f>
        <v>#DIV/0!</v>
      </c>
      <c r="L42" s="364"/>
    </row>
  </sheetData>
  <mergeCells count="15">
    <mergeCell ref="A1:L1"/>
    <mergeCell ref="A2:L3"/>
    <mergeCell ref="J4:L4"/>
    <mergeCell ref="J5:L5"/>
    <mergeCell ref="A6:I6"/>
    <mergeCell ref="A7:A12"/>
    <mergeCell ref="B7:E7"/>
    <mergeCell ref="F7:G7"/>
    <mergeCell ref="H7:K7"/>
    <mergeCell ref="L7:L12"/>
    <mergeCell ref="B8:C10"/>
    <mergeCell ref="D8:E10"/>
    <mergeCell ref="F8:G10"/>
    <mergeCell ref="H8:I10"/>
    <mergeCell ref="J8:K10"/>
  </mergeCells>
  <printOptions horizontalCentered="1"/>
  <pageMargins left="0" right="0" top="0.47244094488188998" bottom="0" header="0" footer="0"/>
  <pageSetup paperSize="9" scale="60" fitToHeight="0" orientation="landscape" r:id="rId1"/>
  <rowBreaks count="1" manualBreakCount="1">
    <brk id="27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39ED-A54A-4113-A916-06C2F0FDAA6B}">
  <sheetPr>
    <pageSetUpPr fitToPage="1"/>
  </sheetPr>
  <dimension ref="A1:K50"/>
  <sheetViews>
    <sheetView zoomScale="115" zoomScaleNormal="115" zoomScaleSheetLayoutView="115" workbookViewId="0">
      <selection activeCell="C25" sqref="C25"/>
    </sheetView>
  </sheetViews>
  <sheetFormatPr defaultColWidth="13.28515625" defaultRowHeight="18.75"/>
  <cols>
    <col min="1" max="1" width="1.7109375" style="591" customWidth="1"/>
    <col min="2" max="2" width="41" style="665" customWidth="1"/>
    <col min="3" max="7" width="12.7109375" style="591" customWidth="1"/>
    <col min="8" max="8" width="11.42578125" style="591" customWidth="1"/>
    <col min="9" max="9" width="13.42578125" style="593" customWidth="1"/>
    <col min="10" max="10" width="9.85546875" style="593" bestFit="1" customWidth="1"/>
    <col min="11" max="11" width="29.28515625" style="591" customWidth="1"/>
    <col min="12" max="252" width="9.140625" style="591" customWidth="1"/>
    <col min="253" max="253" width="1.5703125" style="591" customWidth="1"/>
    <col min="254" max="254" width="35" style="591" customWidth="1"/>
    <col min="255" max="16384" width="13.28515625" style="591"/>
  </cols>
  <sheetData>
    <row r="1" spans="2:11" ht="21">
      <c r="B1" s="933" t="s">
        <v>813</v>
      </c>
      <c r="C1" s="933"/>
      <c r="D1" s="933"/>
      <c r="E1" s="933"/>
      <c r="F1" s="933"/>
      <c r="G1" s="933"/>
      <c r="H1" s="933"/>
      <c r="I1" s="933"/>
      <c r="J1" s="933"/>
      <c r="K1" s="933"/>
    </row>
    <row r="2" spans="2:11" ht="21">
      <c r="B2" s="592" t="s">
        <v>691</v>
      </c>
    </row>
    <row r="3" spans="2:11" ht="21">
      <c r="B3" s="592" t="s">
        <v>814</v>
      </c>
    </row>
    <row r="4" spans="2:11">
      <c r="B4" s="594"/>
      <c r="K4" s="595" t="s">
        <v>9</v>
      </c>
    </row>
    <row r="5" spans="2:11">
      <c r="B5" s="934" t="s">
        <v>10</v>
      </c>
      <c r="C5" s="936" t="s">
        <v>24</v>
      </c>
      <c r="D5" s="937"/>
      <c r="E5" s="938"/>
      <c r="F5" s="939" t="s">
        <v>608</v>
      </c>
      <c r="G5" s="940"/>
      <c r="H5" s="941"/>
      <c r="I5" s="942" t="s">
        <v>163</v>
      </c>
      <c r="J5" s="943"/>
      <c r="K5" s="944" t="s">
        <v>11</v>
      </c>
    </row>
    <row r="6" spans="2:11" ht="37.5">
      <c r="B6" s="935"/>
      <c r="C6" s="596" t="s">
        <v>815</v>
      </c>
      <c r="D6" s="597" t="s">
        <v>816</v>
      </c>
      <c r="E6" s="596" t="s">
        <v>817</v>
      </c>
      <c r="F6" s="598" t="s">
        <v>815</v>
      </c>
      <c r="G6" s="598" t="s">
        <v>818</v>
      </c>
      <c r="H6" s="598" t="s">
        <v>817</v>
      </c>
      <c r="I6" s="599" t="s">
        <v>819</v>
      </c>
      <c r="J6" s="599" t="s">
        <v>25</v>
      </c>
      <c r="K6" s="945"/>
    </row>
    <row r="7" spans="2:11" ht="19.5" thickBot="1">
      <c r="B7" s="600" t="s">
        <v>20</v>
      </c>
      <c r="C7" s="601">
        <f>C8</f>
        <v>2843</v>
      </c>
      <c r="D7" s="602">
        <f>D8</f>
        <v>1335.6044000000002</v>
      </c>
      <c r="E7" s="603">
        <f t="shared" ref="E7:H7" si="0">E8</f>
        <v>0</v>
      </c>
      <c r="F7" s="604">
        <f>F8</f>
        <v>2890</v>
      </c>
      <c r="G7" s="605">
        <f>G8</f>
        <v>1446.5642000000003</v>
      </c>
      <c r="H7" s="604">
        <f t="shared" si="0"/>
        <v>0</v>
      </c>
      <c r="I7" s="606">
        <f>G7-D7</f>
        <v>110.95980000000009</v>
      </c>
      <c r="J7" s="607">
        <f>I7*100/D7</f>
        <v>8.3078342658949058</v>
      </c>
      <c r="K7" s="608"/>
    </row>
    <row r="8" spans="2:11" ht="19.5" thickTop="1">
      <c r="B8" s="609" t="s">
        <v>57</v>
      </c>
      <c r="C8" s="610">
        <f>C11+C20+C26</f>
        <v>2843</v>
      </c>
      <c r="D8" s="611">
        <f>D9+D31</f>
        <v>1335.6044000000002</v>
      </c>
      <c r="E8" s="610"/>
      <c r="F8" s="612">
        <f>F11+F20+F26</f>
        <v>2890</v>
      </c>
      <c r="G8" s="613">
        <f>G9+G31</f>
        <v>1446.5642000000003</v>
      </c>
      <c r="H8" s="612"/>
      <c r="I8" s="614">
        <f>G8-D8</f>
        <v>110.95980000000009</v>
      </c>
      <c r="J8" s="615">
        <f>I8*100/D8</f>
        <v>8.3078342658949058</v>
      </c>
      <c r="K8" s="616"/>
    </row>
    <row r="9" spans="2:11">
      <c r="B9" s="617" t="s">
        <v>820</v>
      </c>
      <c r="C9" s="618"/>
      <c r="D9" s="619">
        <f>+D10+D19+D26</f>
        <v>1285.0709000000002</v>
      </c>
      <c r="E9" s="618"/>
      <c r="F9" s="620"/>
      <c r="G9" s="621">
        <f>+G10+G19+G26</f>
        <v>1397.4278000000002</v>
      </c>
      <c r="H9" s="620"/>
      <c r="I9" s="622">
        <f>G9-D9</f>
        <v>112.3569</v>
      </c>
      <c r="J9" s="623">
        <f>I9*100/D9</f>
        <v>8.7432452170537811</v>
      </c>
      <c r="K9" s="624"/>
    </row>
    <row r="10" spans="2:11">
      <c r="B10" s="625" t="s">
        <v>61</v>
      </c>
      <c r="C10" s="626"/>
      <c r="D10" s="627">
        <f>D12+D13</f>
        <v>1193.2508</v>
      </c>
      <c r="E10" s="626"/>
      <c r="F10" s="628"/>
      <c r="G10" s="629">
        <f>G12+G13</f>
        <v>1291.2677000000001</v>
      </c>
      <c r="H10" s="628"/>
      <c r="I10" s="630">
        <f t="shared" ref="I10:I50" si="1">G10-D10</f>
        <v>98.016900000000078</v>
      </c>
      <c r="J10" s="631">
        <f t="shared" ref="J10:J46" si="2">I10*100/D10</f>
        <v>8.2142748196774793</v>
      </c>
      <c r="K10" s="632"/>
    </row>
    <row r="11" spans="2:11">
      <c r="B11" s="633" t="s">
        <v>821</v>
      </c>
      <c r="C11" s="626">
        <f>C12</f>
        <v>2525</v>
      </c>
      <c r="D11" s="634">
        <f>D12+D14+D17+D18+D15+D16</f>
        <v>1193.2508</v>
      </c>
      <c r="E11" s="626"/>
      <c r="F11" s="628">
        <f>F12</f>
        <v>2554</v>
      </c>
      <c r="G11" s="635">
        <f>G12+G14+G17+G18+G15+G16</f>
        <v>1291.2677000000001</v>
      </c>
      <c r="H11" s="628"/>
      <c r="I11" s="630">
        <f t="shared" si="1"/>
        <v>98.016900000000078</v>
      </c>
      <c r="J11" s="631">
        <f t="shared" si="2"/>
        <v>8.2142748196774793</v>
      </c>
      <c r="K11" s="632"/>
    </row>
    <row r="12" spans="2:11">
      <c r="B12" s="636" t="s">
        <v>80</v>
      </c>
      <c r="C12" s="637">
        <v>2525</v>
      </c>
      <c r="D12" s="634">
        <v>1041.2646999999999</v>
      </c>
      <c r="E12" s="626"/>
      <c r="F12" s="638">
        <v>2554</v>
      </c>
      <c r="G12" s="629">
        <v>1140.0713000000001</v>
      </c>
      <c r="H12" s="628"/>
      <c r="I12" s="630">
        <f>G12-D12</f>
        <v>98.806600000000117</v>
      </c>
      <c r="J12" s="631">
        <f>I12*100/D12</f>
        <v>9.4890953280179495</v>
      </c>
      <c r="K12" s="632"/>
    </row>
    <row r="13" spans="2:11">
      <c r="B13" s="633" t="s">
        <v>822</v>
      </c>
      <c r="C13" s="639"/>
      <c r="D13" s="634">
        <f>D14+D17+D18+D15+D16</f>
        <v>151.98610000000002</v>
      </c>
      <c r="E13" s="626"/>
      <c r="F13" s="640"/>
      <c r="G13" s="629">
        <f>G14+G17+G18+G15+G16</f>
        <v>151.19639999999998</v>
      </c>
      <c r="H13" s="628"/>
      <c r="I13" s="630">
        <f t="shared" si="1"/>
        <v>-0.78970000000003893</v>
      </c>
      <c r="J13" s="631">
        <f t="shared" si="2"/>
        <v>-0.51958698854700447</v>
      </c>
      <c r="K13" s="632"/>
    </row>
    <row r="14" spans="2:11">
      <c r="B14" s="636" t="s">
        <v>823</v>
      </c>
      <c r="C14" s="639">
        <v>1136</v>
      </c>
      <c r="D14" s="634">
        <v>72.912000000000006</v>
      </c>
      <c r="E14" s="626"/>
      <c r="F14" s="640">
        <v>1385</v>
      </c>
      <c r="G14" s="629">
        <v>81.563999999999993</v>
      </c>
      <c r="H14" s="628"/>
      <c r="I14" s="630">
        <f t="shared" si="1"/>
        <v>8.6519999999999868</v>
      </c>
      <c r="J14" s="631">
        <f t="shared" si="2"/>
        <v>11.866359447004589</v>
      </c>
      <c r="K14" s="632"/>
    </row>
    <row r="15" spans="2:11">
      <c r="B15" s="636" t="s">
        <v>824</v>
      </c>
      <c r="C15" s="639">
        <v>1206</v>
      </c>
      <c r="D15" s="634">
        <v>76.534800000000004</v>
      </c>
      <c r="E15" s="626"/>
      <c r="F15" s="640">
        <v>1040</v>
      </c>
      <c r="G15" s="629">
        <v>67.023600000000002</v>
      </c>
      <c r="H15" s="628"/>
      <c r="I15" s="630">
        <f t="shared" si="1"/>
        <v>-9.5112000000000023</v>
      </c>
      <c r="J15" s="631">
        <f t="shared" si="2"/>
        <v>-12.427287978801802</v>
      </c>
      <c r="K15" s="632"/>
    </row>
    <row r="16" spans="2:11" ht="37.5">
      <c r="B16" s="636" t="s">
        <v>825</v>
      </c>
      <c r="C16" s="639">
        <v>1</v>
      </c>
      <c r="D16" s="634">
        <v>5.8999999999999999E-3</v>
      </c>
      <c r="E16" s="626"/>
      <c r="F16" s="640">
        <v>0</v>
      </c>
      <c r="G16" s="629">
        <v>0</v>
      </c>
      <c r="H16" s="628"/>
      <c r="I16" s="630">
        <f t="shared" si="1"/>
        <v>-5.8999999999999999E-3</v>
      </c>
      <c r="J16" s="631">
        <f t="shared" si="2"/>
        <v>-100</v>
      </c>
      <c r="K16" s="632"/>
    </row>
    <row r="17" spans="2:11">
      <c r="B17" s="636" t="s">
        <v>826</v>
      </c>
      <c r="C17" s="639">
        <v>48</v>
      </c>
      <c r="D17" s="634">
        <v>0.61339999999999995</v>
      </c>
      <c r="E17" s="626"/>
      <c r="F17" s="640">
        <v>46</v>
      </c>
      <c r="G17" s="629">
        <v>0.64080000000000004</v>
      </c>
      <c r="H17" s="628"/>
      <c r="I17" s="630">
        <f t="shared" si="1"/>
        <v>2.7400000000000091E-2</v>
      </c>
      <c r="J17" s="631">
        <f t="shared" si="2"/>
        <v>4.4669057711118505</v>
      </c>
      <c r="K17" s="632"/>
    </row>
    <row r="18" spans="2:11" ht="37.5">
      <c r="B18" s="636" t="s">
        <v>827</v>
      </c>
      <c r="C18" s="639">
        <v>80</v>
      </c>
      <c r="D18" s="634">
        <v>1.92</v>
      </c>
      <c r="E18" s="626"/>
      <c r="F18" s="640">
        <v>82</v>
      </c>
      <c r="G18" s="629">
        <v>1.968</v>
      </c>
      <c r="H18" s="628"/>
      <c r="I18" s="630">
        <f t="shared" si="1"/>
        <v>4.8000000000000043E-2</v>
      </c>
      <c r="J18" s="631">
        <f t="shared" si="2"/>
        <v>2.5000000000000022</v>
      </c>
      <c r="K18" s="632"/>
    </row>
    <row r="19" spans="2:11">
      <c r="B19" s="625" t="s">
        <v>62</v>
      </c>
      <c r="C19" s="639">
        <f>C20</f>
        <v>117</v>
      </c>
      <c r="D19" s="634">
        <f>D20+D22</f>
        <v>41.036899999999996</v>
      </c>
      <c r="E19" s="639"/>
      <c r="F19" s="641">
        <f>F20</f>
        <v>93</v>
      </c>
      <c r="G19" s="642">
        <f>G20+G22</f>
        <v>25.626000000000001</v>
      </c>
      <c r="H19" s="628"/>
      <c r="I19" s="630">
        <f t="shared" si="1"/>
        <v>-15.410899999999994</v>
      </c>
      <c r="J19" s="631">
        <f t="shared" si="2"/>
        <v>-37.553762589279394</v>
      </c>
      <c r="K19" s="632"/>
    </row>
    <row r="20" spans="2:11">
      <c r="B20" s="633" t="s">
        <v>828</v>
      </c>
      <c r="C20" s="637">
        <v>117</v>
      </c>
      <c r="D20" s="634">
        <v>40.916899999999998</v>
      </c>
      <c r="E20" s="626"/>
      <c r="F20" s="638">
        <v>93</v>
      </c>
      <c r="G20" s="629">
        <v>25.53</v>
      </c>
      <c r="H20" s="628"/>
      <c r="I20" s="630">
        <f t="shared" si="1"/>
        <v>-15.386899999999997</v>
      </c>
      <c r="J20" s="631">
        <f t="shared" si="2"/>
        <v>-37.605243799017025</v>
      </c>
      <c r="K20" s="632"/>
    </row>
    <row r="21" spans="2:11">
      <c r="B21" s="633" t="s">
        <v>829</v>
      </c>
      <c r="C21" s="639">
        <f>C22</f>
        <v>5</v>
      </c>
      <c r="D21" s="634">
        <f>D22</f>
        <v>0.12</v>
      </c>
      <c r="E21" s="626"/>
      <c r="F21" s="640">
        <v>4</v>
      </c>
      <c r="G21" s="629">
        <f>G22</f>
        <v>9.6000000000000002E-2</v>
      </c>
      <c r="H21" s="628"/>
      <c r="I21" s="630">
        <f t="shared" si="1"/>
        <v>-2.3999999999999994E-2</v>
      </c>
      <c r="J21" s="631">
        <f t="shared" si="2"/>
        <v>-19.999999999999996</v>
      </c>
      <c r="K21" s="632"/>
    </row>
    <row r="22" spans="2:11" ht="37.5">
      <c r="B22" s="643" t="s">
        <v>830</v>
      </c>
      <c r="C22" s="644">
        <v>5</v>
      </c>
      <c r="D22" s="645">
        <v>0.12</v>
      </c>
      <c r="E22" s="646"/>
      <c r="F22" s="647">
        <v>4</v>
      </c>
      <c r="G22" s="648">
        <v>9.6000000000000002E-2</v>
      </c>
      <c r="H22" s="649"/>
      <c r="I22" s="650">
        <f t="shared" si="1"/>
        <v>-2.3999999999999994E-2</v>
      </c>
      <c r="J22" s="651">
        <f t="shared" si="2"/>
        <v>-19.999999999999996</v>
      </c>
      <c r="K22" s="652"/>
    </row>
    <row r="23" spans="2:11">
      <c r="B23" s="625" t="s">
        <v>63</v>
      </c>
      <c r="C23" s="639"/>
      <c r="D23" s="634"/>
      <c r="E23" s="626"/>
      <c r="F23" s="640"/>
      <c r="G23" s="629"/>
      <c r="H23" s="628"/>
      <c r="I23" s="630">
        <f t="shared" si="1"/>
        <v>0</v>
      </c>
      <c r="J23" s="631"/>
      <c r="K23" s="632"/>
    </row>
    <row r="24" spans="2:11">
      <c r="B24" s="633" t="s">
        <v>831</v>
      </c>
      <c r="C24" s="639"/>
      <c r="D24" s="634"/>
      <c r="E24" s="626"/>
      <c r="F24" s="640"/>
      <c r="G24" s="629"/>
      <c r="H24" s="628"/>
      <c r="I24" s="630">
        <f t="shared" si="1"/>
        <v>0</v>
      </c>
      <c r="J24" s="631"/>
      <c r="K24" s="632"/>
    </row>
    <row r="25" spans="2:11">
      <c r="B25" s="633" t="s">
        <v>832</v>
      </c>
      <c r="C25" s="639"/>
      <c r="D25" s="634"/>
      <c r="E25" s="626"/>
      <c r="F25" s="640"/>
      <c r="G25" s="629"/>
      <c r="H25" s="628"/>
      <c r="I25" s="630">
        <f t="shared" si="1"/>
        <v>0</v>
      </c>
      <c r="J25" s="631"/>
      <c r="K25" s="632"/>
    </row>
    <row r="26" spans="2:11">
      <c r="B26" s="625" t="s">
        <v>833</v>
      </c>
      <c r="C26" s="639">
        <f>C27</f>
        <v>201</v>
      </c>
      <c r="D26" s="634">
        <f>D27</f>
        <v>50.783200000000001</v>
      </c>
      <c r="E26" s="639"/>
      <c r="F26" s="641">
        <f t="shared" ref="F26" si="3">F27</f>
        <v>243</v>
      </c>
      <c r="G26" s="642">
        <f>G27</f>
        <v>80.534100000000009</v>
      </c>
      <c r="H26" s="628"/>
      <c r="I26" s="630">
        <f t="shared" si="1"/>
        <v>29.750900000000009</v>
      </c>
      <c r="J26" s="631">
        <f t="shared" si="2"/>
        <v>58.584138061406151</v>
      </c>
      <c r="K26" s="632"/>
    </row>
    <row r="27" spans="2:11">
      <c r="B27" s="633" t="s">
        <v>834</v>
      </c>
      <c r="C27" s="639">
        <f>C28+C29</f>
        <v>201</v>
      </c>
      <c r="D27" s="634">
        <f>D28+D29</f>
        <v>50.783200000000001</v>
      </c>
      <c r="E27" s="639"/>
      <c r="F27" s="640">
        <v>243</v>
      </c>
      <c r="G27" s="642">
        <f>G28+G29</f>
        <v>80.534100000000009</v>
      </c>
      <c r="H27" s="628"/>
      <c r="I27" s="630">
        <f t="shared" si="1"/>
        <v>29.750900000000009</v>
      </c>
      <c r="J27" s="631">
        <f t="shared" si="2"/>
        <v>58.584138061406151</v>
      </c>
      <c r="K27" s="632"/>
    </row>
    <row r="28" spans="2:11">
      <c r="B28" s="636" t="s">
        <v>80</v>
      </c>
      <c r="C28" s="637">
        <v>201</v>
      </c>
      <c r="D28" s="634">
        <v>50.783200000000001</v>
      </c>
      <c r="E28" s="626"/>
      <c r="F28" s="628">
        <v>218</v>
      </c>
      <c r="G28" s="629">
        <v>75.134100000000004</v>
      </c>
      <c r="H28" s="628"/>
      <c r="I28" s="630">
        <f t="shared" si="1"/>
        <v>24.350900000000003</v>
      </c>
      <c r="J28" s="631">
        <f t="shared" si="2"/>
        <v>47.950700231572647</v>
      </c>
      <c r="K28" s="632"/>
    </row>
    <row r="29" spans="2:11">
      <c r="B29" s="636" t="s">
        <v>112</v>
      </c>
      <c r="C29" s="637">
        <v>0</v>
      </c>
      <c r="D29" s="634">
        <v>0</v>
      </c>
      <c r="E29" s="626"/>
      <c r="F29" s="628">
        <v>25</v>
      </c>
      <c r="G29" s="629">
        <v>5.4</v>
      </c>
      <c r="H29" s="628"/>
      <c r="I29" s="630">
        <f t="shared" si="1"/>
        <v>5.4</v>
      </c>
      <c r="J29" s="631"/>
      <c r="K29" s="632"/>
    </row>
    <row r="30" spans="2:11" ht="37.5">
      <c r="B30" s="633" t="s">
        <v>835</v>
      </c>
      <c r="C30" s="639"/>
      <c r="D30" s="634"/>
      <c r="E30" s="626"/>
      <c r="F30" s="640"/>
      <c r="G30" s="629"/>
      <c r="H30" s="628"/>
      <c r="I30" s="630">
        <f t="shared" si="1"/>
        <v>0</v>
      </c>
      <c r="J30" s="631"/>
      <c r="K30" s="632"/>
    </row>
    <row r="31" spans="2:11">
      <c r="B31" s="617" t="s">
        <v>102</v>
      </c>
      <c r="C31" s="618"/>
      <c r="D31" s="653">
        <f>D32</f>
        <v>50.533500000000004</v>
      </c>
      <c r="E31" s="654"/>
      <c r="F31" s="655"/>
      <c r="G31" s="656">
        <f>G32</f>
        <v>49.136400000000002</v>
      </c>
      <c r="H31" s="620"/>
      <c r="I31" s="622">
        <f t="shared" si="1"/>
        <v>-1.3971000000000018</v>
      </c>
      <c r="J31" s="623">
        <f t="shared" si="2"/>
        <v>-2.7647006441271667</v>
      </c>
      <c r="K31" s="632"/>
    </row>
    <row r="32" spans="2:11">
      <c r="B32" s="625" t="s">
        <v>66</v>
      </c>
      <c r="C32" s="626"/>
      <c r="D32" s="634">
        <f>D33+D44</f>
        <v>50.533500000000004</v>
      </c>
      <c r="E32" s="657"/>
      <c r="F32" s="641"/>
      <c r="G32" s="635">
        <f>G33+G44</f>
        <v>49.136400000000002</v>
      </c>
      <c r="H32" s="628"/>
      <c r="I32" s="630">
        <f t="shared" si="1"/>
        <v>-1.3971000000000018</v>
      </c>
      <c r="J32" s="631">
        <f t="shared" si="2"/>
        <v>-2.7647006441271667</v>
      </c>
      <c r="K32" s="632"/>
    </row>
    <row r="33" spans="2:11">
      <c r="B33" s="633" t="s">
        <v>143</v>
      </c>
      <c r="C33" s="657"/>
      <c r="D33" s="634">
        <f>D34+D35+D36+D37+D38+D39+D40+D41+D42+D43</f>
        <v>48.848400000000005</v>
      </c>
      <c r="E33" s="657"/>
      <c r="F33" s="641"/>
      <c r="G33" s="635">
        <f>G34+G35+G36+G37+G38+G39+G40+G41+G42+G43</f>
        <v>46.832799999999999</v>
      </c>
      <c r="H33" s="628"/>
      <c r="I33" s="630">
        <f t="shared" si="1"/>
        <v>-2.0156000000000063</v>
      </c>
      <c r="J33" s="631">
        <f t="shared" si="2"/>
        <v>-4.1262354549995619</v>
      </c>
      <c r="K33" s="632"/>
    </row>
    <row r="34" spans="2:11">
      <c r="B34" s="633" t="s">
        <v>104</v>
      </c>
      <c r="C34" s="626">
        <v>12</v>
      </c>
      <c r="D34" s="634">
        <v>0.77400000000000002</v>
      </c>
      <c r="E34" s="626"/>
      <c r="F34" s="628">
        <v>12</v>
      </c>
      <c r="G34" s="629">
        <v>0.79200000000000004</v>
      </c>
      <c r="H34" s="628"/>
      <c r="I34" s="630">
        <f t="shared" si="1"/>
        <v>1.8000000000000016E-2</v>
      </c>
      <c r="J34" s="631">
        <f t="shared" si="2"/>
        <v>2.3255813953488391</v>
      </c>
      <c r="K34" s="632"/>
    </row>
    <row r="35" spans="2:11" ht="37.5">
      <c r="B35" s="633" t="s">
        <v>836</v>
      </c>
      <c r="C35" s="626">
        <v>93</v>
      </c>
      <c r="D35" s="634">
        <v>1.6208</v>
      </c>
      <c r="E35" s="626"/>
      <c r="F35" s="628">
        <v>86</v>
      </c>
      <c r="G35" s="629">
        <v>1.5262</v>
      </c>
      <c r="H35" s="628"/>
      <c r="I35" s="630">
        <f t="shared" si="1"/>
        <v>-9.4600000000000017E-2</v>
      </c>
      <c r="J35" s="631">
        <f t="shared" si="2"/>
        <v>-5.8366238894373152</v>
      </c>
      <c r="K35" s="632"/>
    </row>
    <row r="36" spans="2:11" ht="37.5">
      <c r="B36" s="633" t="s">
        <v>837</v>
      </c>
      <c r="C36" s="626">
        <v>50</v>
      </c>
      <c r="D36" s="634">
        <v>0.53310000000000002</v>
      </c>
      <c r="E36" s="626"/>
      <c r="F36" s="628">
        <v>37</v>
      </c>
      <c r="G36" s="629">
        <v>0.44259999999999999</v>
      </c>
      <c r="H36" s="628"/>
      <c r="I36" s="630">
        <f t="shared" si="1"/>
        <v>-9.0500000000000025E-2</v>
      </c>
      <c r="J36" s="631">
        <f t="shared" si="2"/>
        <v>-16.976177077471398</v>
      </c>
      <c r="K36" s="632"/>
    </row>
    <row r="37" spans="2:11" ht="44.25" customHeight="1">
      <c r="B37" s="633" t="s">
        <v>838</v>
      </c>
      <c r="C37" s="626">
        <v>80</v>
      </c>
      <c r="D37" s="658">
        <v>0.48</v>
      </c>
      <c r="E37" s="626"/>
      <c r="F37" s="628">
        <v>82</v>
      </c>
      <c r="G37" s="629">
        <v>0.49199999999999999</v>
      </c>
      <c r="H37" s="628"/>
      <c r="I37" s="630">
        <f t="shared" si="1"/>
        <v>1.2000000000000011E-2</v>
      </c>
      <c r="J37" s="631">
        <f t="shared" si="2"/>
        <v>2.5000000000000022</v>
      </c>
      <c r="K37" s="632"/>
    </row>
    <row r="38" spans="2:11" ht="37.5">
      <c r="B38" s="633" t="s">
        <v>839</v>
      </c>
      <c r="C38" s="626">
        <v>1675</v>
      </c>
      <c r="D38" s="634">
        <v>31.682500000000001</v>
      </c>
      <c r="E38" s="626"/>
      <c r="F38" s="628">
        <v>1520</v>
      </c>
      <c r="G38" s="629">
        <v>31.34</v>
      </c>
      <c r="H38" s="628"/>
      <c r="I38" s="630">
        <f t="shared" si="1"/>
        <v>-0.34250000000000114</v>
      </c>
      <c r="J38" s="631">
        <f t="shared" si="2"/>
        <v>-1.0810384281543475</v>
      </c>
      <c r="K38" s="632"/>
    </row>
    <row r="39" spans="2:11" ht="56.25">
      <c r="B39" s="659" t="s">
        <v>840</v>
      </c>
      <c r="C39" s="646">
        <v>109</v>
      </c>
      <c r="D39" s="645">
        <v>9.48</v>
      </c>
      <c r="E39" s="646"/>
      <c r="F39" s="649">
        <v>106</v>
      </c>
      <c r="G39" s="648">
        <v>8.4600000000000009</v>
      </c>
      <c r="H39" s="649"/>
      <c r="I39" s="650">
        <f>G39-D39</f>
        <v>-1.0199999999999996</v>
      </c>
      <c r="J39" s="651">
        <f t="shared" si="2"/>
        <v>-10.759493670886071</v>
      </c>
      <c r="K39" s="652"/>
    </row>
    <row r="40" spans="2:11" ht="37.5">
      <c r="B40" s="633" t="s">
        <v>841</v>
      </c>
      <c r="C40" s="626">
        <v>5</v>
      </c>
      <c r="D40" s="634">
        <v>0.03</v>
      </c>
      <c r="E40" s="626"/>
      <c r="F40" s="628">
        <v>4</v>
      </c>
      <c r="G40" s="635">
        <v>2.4E-2</v>
      </c>
      <c r="H40" s="628"/>
      <c r="I40" s="660">
        <f t="shared" si="1"/>
        <v>-5.9999999999999984E-3</v>
      </c>
      <c r="J40" s="661">
        <f t="shared" si="2"/>
        <v>-19.999999999999996</v>
      </c>
      <c r="K40" s="632"/>
    </row>
    <row r="41" spans="2:11" ht="37.5">
      <c r="B41" s="633" t="s">
        <v>842</v>
      </c>
      <c r="C41" s="626">
        <v>53</v>
      </c>
      <c r="D41" s="634">
        <v>2.2080000000000002</v>
      </c>
      <c r="E41" s="626"/>
      <c r="F41" s="628">
        <v>51</v>
      </c>
      <c r="G41" s="629">
        <v>2.016</v>
      </c>
      <c r="H41" s="628"/>
      <c r="I41" s="630">
        <f t="shared" si="1"/>
        <v>-0.19200000000000017</v>
      </c>
      <c r="J41" s="631">
        <f t="shared" si="2"/>
        <v>-8.6956521739130501</v>
      </c>
      <c r="K41" s="632"/>
    </row>
    <row r="42" spans="2:11" ht="37.5">
      <c r="B42" s="633" t="s">
        <v>843</v>
      </c>
      <c r="C42" s="626">
        <v>8</v>
      </c>
      <c r="D42" s="634">
        <v>0.24</v>
      </c>
      <c r="E42" s="626"/>
      <c r="F42" s="628">
        <v>6</v>
      </c>
      <c r="G42" s="629">
        <v>0.18</v>
      </c>
      <c r="H42" s="628"/>
      <c r="I42" s="630">
        <f t="shared" si="1"/>
        <v>-0.06</v>
      </c>
      <c r="J42" s="631">
        <f t="shared" si="2"/>
        <v>-25</v>
      </c>
      <c r="K42" s="632"/>
    </row>
    <row r="43" spans="2:11" ht="37.5">
      <c r="B43" s="633" t="s">
        <v>844</v>
      </c>
      <c r="C43" s="626">
        <v>7</v>
      </c>
      <c r="D43" s="634">
        <v>1.8</v>
      </c>
      <c r="E43" s="626"/>
      <c r="F43" s="628">
        <v>6</v>
      </c>
      <c r="G43" s="629">
        <v>1.56</v>
      </c>
      <c r="H43" s="628"/>
      <c r="I43" s="630">
        <f t="shared" si="1"/>
        <v>-0.24</v>
      </c>
      <c r="J43" s="631">
        <f t="shared" si="2"/>
        <v>-13.333333333333332</v>
      </c>
      <c r="K43" s="632"/>
    </row>
    <row r="44" spans="2:11">
      <c r="B44" s="633" t="s">
        <v>105</v>
      </c>
      <c r="C44" s="626"/>
      <c r="D44" s="634">
        <f>D45+D46</f>
        <v>1.6851</v>
      </c>
      <c r="E44" s="626"/>
      <c r="F44" s="628"/>
      <c r="G44" s="629">
        <f>G45+G46</f>
        <v>2.3035999999999999</v>
      </c>
      <c r="H44" s="628"/>
      <c r="I44" s="630">
        <f t="shared" si="1"/>
        <v>0.61849999999999983</v>
      </c>
      <c r="J44" s="631">
        <f t="shared" si="2"/>
        <v>36.704053171918567</v>
      </c>
      <c r="K44" s="632"/>
    </row>
    <row r="45" spans="2:11" ht="37.5">
      <c r="B45" s="636" t="s">
        <v>845</v>
      </c>
      <c r="C45" s="626">
        <v>201</v>
      </c>
      <c r="D45" s="634">
        <v>1.5998000000000001</v>
      </c>
      <c r="E45" s="626"/>
      <c r="F45" s="628">
        <v>243</v>
      </c>
      <c r="G45" s="629">
        <v>2.1869999999999998</v>
      </c>
      <c r="H45" s="628"/>
      <c r="I45" s="630">
        <f t="shared" si="1"/>
        <v>0.58719999999999972</v>
      </c>
      <c r="J45" s="631">
        <f t="shared" si="2"/>
        <v>36.704588073509164</v>
      </c>
      <c r="K45" s="632"/>
    </row>
    <row r="46" spans="2:11" ht="37.5">
      <c r="B46" s="636" t="s">
        <v>846</v>
      </c>
      <c r="C46" s="626">
        <v>201</v>
      </c>
      <c r="D46" s="634">
        <v>8.5300000000000001E-2</v>
      </c>
      <c r="E46" s="626"/>
      <c r="F46" s="628">
        <v>243</v>
      </c>
      <c r="G46" s="629">
        <v>0.1166</v>
      </c>
      <c r="H46" s="628"/>
      <c r="I46" s="630">
        <f>G46-D46</f>
        <v>3.1299999999999994E-2</v>
      </c>
      <c r="J46" s="631">
        <f t="shared" si="2"/>
        <v>36.694021101992959</v>
      </c>
      <c r="K46" s="632"/>
    </row>
    <row r="47" spans="2:11">
      <c r="B47" s="617" t="s">
        <v>68</v>
      </c>
      <c r="C47" s="626"/>
      <c r="D47" s="634"/>
      <c r="E47" s="626"/>
      <c r="F47" s="628"/>
      <c r="G47" s="629"/>
      <c r="H47" s="628"/>
      <c r="I47" s="630">
        <f t="shared" si="1"/>
        <v>0</v>
      </c>
      <c r="J47" s="631"/>
      <c r="K47" s="632"/>
    </row>
    <row r="48" spans="2:11" ht="37.5">
      <c r="B48" s="662" t="s">
        <v>847</v>
      </c>
      <c r="C48" s="626"/>
      <c r="D48" s="634"/>
      <c r="E48" s="626"/>
      <c r="F48" s="628"/>
      <c r="G48" s="629"/>
      <c r="H48" s="628"/>
      <c r="I48" s="630">
        <f t="shared" si="1"/>
        <v>0</v>
      </c>
      <c r="J48" s="631"/>
      <c r="K48" s="632"/>
    </row>
    <row r="49" spans="1:11">
      <c r="B49" s="617" t="s">
        <v>731</v>
      </c>
      <c r="C49" s="626"/>
      <c r="D49" s="634"/>
      <c r="E49" s="626"/>
      <c r="F49" s="628"/>
      <c r="G49" s="629"/>
      <c r="H49" s="628"/>
      <c r="I49" s="630">
        <f t="shared" si="1"/>
        <v>0</v>
      </c>
      <c r="J49" s="631"/>
      <c r="K49" s="632"/>
    </row>
    <row r="50" spans="1:11" ht="37.5">
      <c r="A50" s="666"/>
      <c r="B50" s="663" t="s">
        <v>847</v>
      </c>
      <c r="C50" s="646"/>
      <c r="D50" s="645"/>
      <c r="E50" s="646"/>
      <c r="F50" s="649"/>
      <c r="G50" s="648"/>
      <c r="H50" s="649"/>
      <c r="I50" s="664">
        <f t="shared" si="1"/>
        <v>0</v>
      </c>
      <c r="J50" s="651"/>
      <c r="K50" s="652"/>
    </row>
  </sheetData>
  <mergeCells count="6">
    <mergeCell ref="B1:K1"/>
    <mergeCell ref="B5:B6"/>
    <mergeCell ref="C5:E5"/>
    <mergeCell ref="F5:H5"/>
    <mergeCell ref="I5:J5"/>
    <mergeCell ref="K5:K6"/>
  </mergeCells>
  <printOptions horizontalCentered="1"/>
  <pageMargins left="0.39370078740157483" right="0.39370078740157483" top="0.70866141732283472" bottom="0.70866141732283472" header="0.31496062992125984" footer="0.31496062992125984"/>
  <pageSetup paperSize="9" scale="81" fitToHeight="0" orientation="landscape" r:id="rId1"/>
  <headerFooter>
    <oddHeader>&amp;R&amp;"TH SarabunPSK,Regular"&amp;16&amp;P</oddHeader>
  </headerFooter>
  <rowBreaks count="2" manualBreakCount="2">
    <brk id="22" max="16383" man="1"/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C059A-4473-421E-9AEB-1ECD6D5E4852}">
  <sheetPr>
    <tabColor theme="8"/>
    <pageSetUpPr fitToPage="1"/>
  </sheetPr>
  <dimension ref="A1:K50"/>
  <sheetViews>
    <sheetView tabSelected="1" view="pageBreakPreview" zoomScale="115" zoomScaleNormal="115" zoomScaleSheetLayoutView="115" workbookViewId="0">
      <selection activeCell="C19" sqref="C19"/>
    </sheetView>
  </sheetViews>
  <sheetFormatPr defaultColWidth="13.28515625" defaultRowHeight="18.75"/>
  <cols>
    <col min="1" max="1" width="1.7109375" style="593" customWidth="1"/>
    <col min="2" max="2" width="45.85546875" style="913" customWidth="1"/>
    <col min="3" max="7" width="12.7109375" style="593" customWidth="1"/>
    <col min="8" max="8" width="11.42578125" style="593" customWidth="1"/>
    <col min="9" max="9" width="13.42578125" style="593" customWidth="1"/>
    <col min="10" max="10" width="9.85546875" style="593" bestFit="1" customWidth="1"/>
    <col min="11" max="11" width="26.85546875" style="593" customWidth="1"/>
    <col min="12" max="252" width="9.140625" style="593" customWidth="1"/>
    <col min="253" max="253" width="1.5703125" style="593" customWidth="1"/>
    <col min="254" max="254" width="35" style="593" customWidth="1"/>
    <col min="255" max="16384" width="13.28515625" style="593"/>
  </cols>
  <sheetData>
    <row r="1" spans="2:11" ht="21">
      <c r="B1" s="946" t="s">
        <v>851</v>
      </c>
      <c r="C1" s="946"/>
      <c r="D1" s="946"/>
      <c r="E1" s="946"/>
      <c r="F1" s="946"/>
      <c r="G1" s="946"/>
      <c r="H1" s="946"/>
      <c r="I1" s="946"/>
      <c r="J1" s="946"/>
      <c r="K1" s="946"/>
    </row>
    <row r="2" spans="2:11" ht="21">
      <c r="B2" s="910" t="s">
        <v>691</v>
      </c>
    </row>
    <row r="3" spans="2:11" ht="21">
      <c r="B3" s="910" t="s">
        <v>814</v>
      </c>
    </row>
    <row r="4" spans="2:11">
      <c r="B4" s="911"/>
      <c r="K4" s="912" t="s">
        <v>9</v>
      </c>
    </row>
    <row r="5" spans="2:11">
      <c r="B5" s="947" t="s">
        <v>10</v>
      </c>
      <c r="C5" s="949" t="s">
        <v>848</v>
      </c>
      <c r="D5" s="950"/>
      <c r="E5" s="951"/>
      <c r="F5" s="952" t="s">
        <v>852</v>
      </c>
      <c r="G5" s="953"/>
      <c r="H5" s="954"/>
      <c r="I5" s="942" t="s">
        <v>163</v>
      </c>
      <c r="J5" s="943"/>
      <c r="K5" s="955" t="s">
        <v>11</v>
      </c>
    </row>
    <row r="6" spans="2:11" ht="37.5">
      <c r="B6" s="948"/>
      <c r="C6" s="907" t="s">
        <v>815</v>
      </c>
      <c r="D6" s="908" t="s">
        <v>818</v>
      </c>
      <c r="E6" s="907" t="s">
        <v>817</v>
      </c>
      <c r="F6" s="909" t="s">
        <v>815</v>
      </c>
      <c r="G6" s="909" t="s">
        <v>818</v>
      </c>
      <c r="H6" s="909" t="s">
        <v>817</v>
      </c>
      <c r="I6" s="599" t="s">
        <v>819</v>
      </c>
      <c r="J6" s="599" t="s">
        <v>25</v>
      </c>
      <c r="K6" s="956"/>
    </row>
    <row r="7" spans="2:11" ht="19.5" thickBot="1">
      <c r="B7" s="878" t="s">
        <v>20</v>
      </c>
      <c r="C7" s="879">
        <f>C8</f>
        <v>2808</v>
      </c>
      <c r="D7" s="880">
        <f>D8</f>
        <v>1316.1406999999999</v>
      </c>
      <c r="E7" s="881">
        <f t="shared" ref="E7:H7" si="0">E8</f>
        <v>0</v>
      </c>
      <c r="F7" s="882">
        <f>F8</f>
        <v>0</v>
      </c>
      <c r="G7" s="883">
        <f>G8</f>
        <v>0</v>
      </c>
      <c r="H7" s="882">
        <f t="shared" si="0"/>
        <v>0</v>
      </c>
      <c r="I7" s="606">
        <f>G7-D7</f>
        <v>-1316.1406999999999</v>
      </c>
      <c r="J7" s="607">
        <f>I7*100/D7</f>
        <v>-100.00000000000001</v>
      </c>
      <c r="K7" s="884"/>
    </row>
    <row r="8" spans="2:11" ht="19.5" thickTop="1">
      <c r="B8" s="885" t="s">
        <v>57</v>
      </c>
      <c r="C8" s="886">
        <f>C11+C20+C26</f>
        <v>2808</v>
      </c>
      <c r="D8" s="887">
        <f>D9+D31</f>
        <v>1316.1406999999999</v>
      </c>
      <c r="E8" s="886"/>
      <c r="F8" s="888">
        <f>F11+F20+F26</f>
        <v>0</v>
      </c>
      <c r="G8" s="889">
        <f>G9+G31</f>
        <v>0</v>
      </c>
      <c r="H8" s="888"/>
      <c r="I8" s="614">
        <f>G8-D8</f>
        <v>-1316.1406999999999</v>
      </c>
      <c r="J8" s="615">
        <f>I8*100/D8</f>
        <v>-100.00000000000001</v>
      </c>
      <c r="K8" s="890"/>
    </row>
    <row r="9" spans="2:11">
      <c r="B9" s="891" t="s">
        <v>820</v>
      </c>
      <c r="C9" s="892"/>
      <c r="D9" s="893">
        <f>+D10+D19+D26</f>
        <v>1268.7844</v>
      </c>
      <c r="E9" s="892"/>
      <c r="F9" s="894"/>
      <c r="G9" s="895">
        <f>+G10+G19+G26</f>
        <v>0</v>
      </c>
      <c r="H9" s="894"/>
      <c r="I9" s="622">
        <f>G9-D9</f>
        <v>-1268.7844</v>
      </c>
      <c r="J9" s="623">
        <f>I9*100/D9</f>
        <v>-100</v>
      </c>
      <c r="K9" s="896"/>
    </row>
    <row r="10" spans="2:11">
      <c r="B10" s="865" t="s">
        <v>61</v>
      </c>
      <c r="C10" s="858"/>
      <c r="D10" s="866">
        <f>D12+D13</f>
        <v>1181.1687999999999</v>
      </c>
      <c r="E10" s="858"/>
      <c r="F10" s="861"/>
      <c r="G10" s="860">
        <f>G12+G13</f>
        <v>0</v>
      </c>
      <c r="H10" s="861"/>
      <c r="I10" s="630">
        <f t="shared" ref="I10:I50" si="1">G10-D10</f>
        <v>-1181.1687999999999</v>
      </c>
      <c r="J10" s="631">
        <f t="shared" ref="J10:J46" si="2">I10*100/D10</f>
        <v>-100</v>
      </c>
      <c r="K10" s="862"/>
    </row>
    <row r="11" spans="2:11">
      <c r="B11" s="867" t="s">
        <v>821</v>
      </c>
      <c r="C11" s="858">
        <f>C12</f>
        <v>2509</v>
      </c>
      <c r="D11" s="857">
        <f>D12+D14+D17+D18+D15+D16</f>
        <v>1181.1687999999999</v>
      </c>
      <c r="E11" s="858"/>
      <c r="F11" s="861">
        <f>F12</f>
        <v>0</v>
      </c>
      <c r="G11" s="868">
        <f>G12+G14+G17+G18+G15+G16</f>
        <v>0</v>
      </c>
      <c r="H11" s="861"/>
      <c r="I11" s="630">
        <f t="shared" si="1"/>
        <v>-1181.1687999999999</v>
      </c>
      <c r="J11" s="631">
        <f t="shared" si="2"/>
        <v>-100</v>
      </c>
      <c r="K11" s="862"/>
    </row>
    <row r="12" spans="2:11">
      <c r="B12" s="855" t="s">
        <v>80</v>
      </c>
      <c r="C12" s="856">
        <v>2509</v>
      </c>
      <c r="D12" s="857">
        <v>1003.8235</v>
      </c>
      <c r="E12" s="858"/>
      <c r="F12" s="864">
        <v>0</v>
      </c>
      <c r="G12" s="860">
        <v>0</v>
      </c>
      <c r="H12" s="861"/>
      <c r="I12" s="630">
        <f>G12-D12</f>
        <v>-1003.8235</v>
      </c>
      <c r="J12" s="631">
        <f>I12*100/D12</f>
        <v>-100</v>
      </c>
      <c r="K12" s="862"/>
    </row>
    <row r="13" spans="2:11">
      <c r="B13" s="867" t="s">
        <v>822</v>
      </c>
      <c r="C13" s="863"/>
      <c r="D13" s="857">
        <f>D14+D17+D18+D15+D16</f>
        <v>177.34529999999998</v>
      </c>
      <c r="E13" s="858"/>
      <c r="F13" s="864"/>
      <c r="G13" s="860">
        <f>G14+G17+G18+G15+G16</f>
        <v>0</v>
      </c>
      <c r="H13" s="861"/>
      <c r="I13" s="630">
        <f t="shared" si="1"/>
        <v>-177.34529999999998</v>
      </c>
      <c r="J13" s="631">
        <f t="shared" si="2"/>
        <v>-100</v>
      </c>
      <c r="K13" s="862"/>
    </row>
    <row r="14" spans="2:11">
      <c r="B14" s="855" t="s">
        <v>823</v>
      </c>
      <c r="C14" s="863">
        <v>1790</v>
      </c>
      <c r="D14" s="857">
        <v>107.8488</v>
      </c>
      <c r="E14" s="858"/>
      <c r="F14" s="864">
        <v>0</v>
      </c>
      <c r="G14" s="860">
        <v>0</v>
      </c>
      <c r="H14" s="861"/>
      <c r="I14" s="630">
        <f t="shared" si="1"/>
        <v>-107.8488</v>
      </c>
      <c r="J14" s="631">
        <f t="shared" si="2"/>
        <v>-100</v>
      </c>
      <c r="K14" s="862"/>
    </row>
    <row r="15" spans="2:11">
      <c r="B15" s="855" t="s">
        <v>824</v>
      </c>
      <c r="C15" s="863">
        <v>1043</v>
      </c>
      <c r="D15" s="857">
        <v>66.770399999999995</v>
      </c>
      <c r="E15" s="858"/>
      <c r="F15" s="864">
        <v>0</v>
      </c>
      <c r="G15" s="860">
        <v>0</v>
      </c>
      <c r="H15" s="861"/>
      <c r="I15" s="630">
        <f t="shared" si="1"/>
        <v>-66.770399999999995</v>
      </c>
      <c r="J15" s="631">
        <f>I15*100/D15</f>
        <v>-100</v>
      </c>
      <c r="K15" s="862"/>
    </row>
    <row r="16" spans="2:11">
      <c r="B16" s="855" t="s">
        <v>922</v>
      </c>
      <c r="C16" s="863">
        <v>3</v>
      </c>
      <c r="D16" s="857">
        <v>1.4200000000000001E-2</v>
      </c>
      <c r="E16" s="858"/>
      <c r="F16" s="864">
        <v>0</v>
      </c>
      <c r="G16" s="860">
        <v>0</v>
      </c>
      <c r="H16" s="861"/>
      <c r="I16" s="630">
        <f t="shared" si="1"/>
        <v>-1.4200000000000001E-2</v>
      </c>
      <c r="J16" s="631">
        <f>I16*100/D16</f>
        <v>-100</v>
      </c>
      <c r="K16" s="862"/>
    </row>
    <row r="17" spans="2:11">
      <c r="B17" s="855" t="s">
        <v>923</v>
      </c>
      <c r="C17" s="863">
        <v>43</v>
      </c>
      <c r="D17" s="857">
        <v>0.59989999999999999</v>
      </c>
      <c r="E17" s="858"/>
      <c r="F17" s="864">
        <v>0</v>
      </c>
      <c r="G17" s="860">
        <v>0</v>
      </c>
      <c r="H17" s="861"/>
      <c r="I17" s="630">
        <f t="shared" si="1"/>
        <v>-0.59989999999999999</v>
      </c>
      <c r="J17" s="631">
        <f t="shared" si="2"/>
        <v>-100</v>
      </c>
      <c r="K17" s="862"/>
    </row>
    <row r="18" spans="2:11">
      <c r="B18" s="855" t="s">
        <v>924</v>
      </c>
      <c r="C18" s="863">
        <v>88</v>
      </c>
      <c r="D18" s="857">
        <v>2.1120000000000001</v>
      </c>
      <c r="E18" s="858"/>
      <c r="F18" s="864">
        <v>0</v>
      </c>
      <c r="G18" s="860">
        <v>0</v>
      </c>
      <c r="H18" s="861"/>
      <c r="I18" s="630">
        <f t="shared" si="1"/>
        <v>-2.1120000000000001</v>
      </c>
      <c r="J18" s="631">
        <f t="shared" si="2"/>
        <v>-100</v>
      </c>
      <c r="K18" s="862"/>
    </row>
    <row r="19" spans="2:11">
      <c r="B19" s="865" t="s">
        <v>62</v>
      </c>
      <c r="C19" s="863">
        <f>C20</f>
        <v>80</v>
      </c>
      <c r="D19" s="857">
        <f>D20+D22</f>
        <v>30.444600000000001</v>
      </c>
      <c r="E19" s="863"/>
      <c r="F19" s="876">
        <f>F20</f>
        <v>0</v>
      </c>
      <c r="G19" s="877">
        <f>G20+G22</f>
        <v>0</v>
      </c>
      <c r="H19" s="861"/>
      <c r="I19" s="630">
        <f t="shared" si="1"/>
        <v>-30.444600000000001</v>
      </c>
      <c r="J19" s="631">
        <f t="shared" si="2"/>
        <v>-100</v>
      </c>
      <c r="K19" s="862"/>
    </row>
    <row r="20" spans="2:11">
      <c r="B20" s="867" t="s">
        <v>828</v>
      </c>
      <c r="C20" s="856">
        <v>80</v>
      </c>
      <c r="D20" s="857">
        <v>30.348600000000001</v>
      </c>
      <c r="E20" s="858"/>
      <c r="F20" s="859">
        <v>0</v>
      </c>
      <c r="G20" s="860">
        <v>0</v>
      </c>
      <c r="H20" s="861"/>
      <c r="I20" s="630">
        <f t="shared" si="1"/>
        <v>-30.348600000000001</v>
      </c>
      <c r="J20" s="631">
        <f t="shared" si="2"/>
        <v>-100</v>
      </c>
      <c r="K20" s="862"/>
    </row>
    <row r="21" spans="2:11">
      <c r="B21" s="867" t="s">
        <v>829</v>
      </c>
      <c r="C21" s="863">
        <v>4</v>
      </c>
      <c r="D21" s="857">
        <f>D22</f>
        <v>9.6000000000000002E-2</v>
      </c>
      <c r="E21" s="858"/>
      <c r="F21" s="864">
        <f>F22</f>
        <v>0</v>
      </c>
      <c r="G21" s="860">
        <f>G22</f>
        <v>0</v>
      </c>
      <c r="H21" s="861"/>
      <c r="I21" s="630">
        <f t="shared" si="1"/>
        <v>-9.6000000000000002E-2</v>
      </c>
      <c r="J21" s="631">
        <f t="shared" si="2"/>
        <v>-100</v>
      </c>
      <c r="K21" s="862"/>
    </row>
    <row r="22" spans="2:11">
      <c r="B22" s="855" t="s">
        <v>925</v>
      </c>
      <c r="C22" s="863">
        <v>4</v>
      </c>
      <c r="D22" s="857">
        <v>9.6000000000000002E-2</v>
      </c>
      <c r="E22" s="858"/>
      <c r="F22" s="864">
        <v>0</v>
      </c>
      <c r="G22" s="860">
        <v>0</v>
      </c>
      <c r="H22" s="861"/>
      <c r="I22" s="630">
        <f t="shared" si="1"/>
        <v>-9.6000000000000002E-2</v>
      </c>
      <c r="J22" s="631">
        <f t="shared" si="2"/>
        <v>-100</v>
      </c>
      <c r="K22" s="862"/>
    </row>
    <row r="23" spans="2:11">
      <c r="B23" s="865" t="s">
        <v>63</v>
      </c>
      <c r="C23" s="863">
        <f>C24</f>
        <v>0</v>
      </c>
      <c r="D23" s="863">
        <f>D24+D25</f>
        <v>0</v>
      </c>
      <c r="E23" s="858"/>
      <c r="F23" s="864"/>
      <c r="G23" s="860"/>
      <c r="H23" s="861"/>
      <c r="I23" s="630">
        <f t="shared" si="1"/>
        <v>0</v>
      </c>
      <c r="J23" s="631"/>
      <c r="K23" s="862"/>
    </row>
    <row r="24" spans="2:11">
      <c r="B24" s="867" t="s">
        <v>831</v>
      </c>
      <c r="C24" s="863">
        <v>0</v>
      </c>
      <c r="D24" s="857">
        <v>0</v>
      </c>
      <c r="E24" s="858"/>
      <c r="F24" s="864"/>
      <c r="G24" s="860"/>
      <c r="H24" s="861"/>
      <c r="I24" s="630">
        <f t="shared" si="1"/>
        <v>0</v>
      </c>
      <c r="J24" s="631"/>
      <c r="K24" s="862"/>
    </row>
    <row r="25" spans="2:11">
      <c r="B25" s="867" t="s">
        <v>832</v>
      </c>
      <c r="C25" s="863">
        <v>0</v>
      </c>
      <c r="D25" s="857">
        <v>0</v>
      </c>
      <c r="E25" s="858"/>
      <c r="F25" s="864"/>
      <c r="G25" s="860"/>
      <c r="H25" s="861"/>
      <c r="I25" s="630">
        <f t="shared" si="1"/>
        <v>0</v>
      </c>
      <c r="J25" s="631"/>
      <c r="K25" s="862"/>
    </row>
    <row r="26" spans="2:11">
      <c r="B26" s="865" t="s">
        <v>833</v>
      </c>
      <c r="C26" s="863">
        <f>C27</f>
        <v>219</v>
      </c>
      <c r="D26" s="857">
        <f>D27</f>
        <v>57.170999999999999</v>
      </c>
      <c r="E26" s="863"/>
      <c r="F26" s="876">
        <f t="shared" ref="F26" si="3">F27</f>
        <v>0</v>
      </c>
      <c r="G26" s="877">
        <f>G27</f>
        <v>0</v>
      </c>
      <c r="H26" s="861"/>
      <c r="I26" s="630">
        <f t="shared" si="1"/>
        <v>-57.170999999999999</v>
      </c>
      <c r="J26" s="631">
        <f t="shared" si="2"/>
        <v>-100.00000000000001</v>
      </c>
      <c r="K26" s="862"/>
    </row>
    <row r="27" spans="2:11">
      <c r="B27" s="867" t="s">
        <v>834</v>
      </c>
      <c r="C27" s="863">
        <f>C28+C29</f>
        <v>219</v>
      </c>
      <c r="D27" s="857">
        <f>D28+D29</f>
        <v>57.170999999999999</v>
      </c>
      <c r="E27" s="863"/>
      <c r="F27" s="864">
        <f>F28+F29</f>
        <v>0</v>
      </c>
      <c r="G27" s="877">
        <f>G28+G29</f>
        <v>0</v>
      </c>
      <c r="H27" s="861"/>
      <c r="I27" s="630">
        <f t="shared" si="1"/>
        <v>-57.170999999999999</v>
      </c>
      <c r="J27" s="631">
        <f t="shared" si="2"/>
        <v>-100.00000000000001</v>
      </c>
      <c r="K27" s="862"/>
    </row>
    <row r="28" spans="2:11">
      <c r="B28" s="855" t="s">
        <v>80</v>
      </c>
      <c r="C28" s="856">
        <v>219</v>
      </c>
      <c r="D28" s="857">
        <v>57.170999999999999</v>
      </c>
      <c r="E28" s="858"/>
      <c r="F28" s="861">
        <v>0</v>
      </c>
      <c r="G28" s="860">
        <v>0</v>
      </c>
      <c r="H28" s="861"/>
      <c r="I28" s="630">
        <f t="shared" si="1"/>
        <v>-57.170999999999999</v>
      </c>
      <c r="J28" s="631">
        <f t="shared" si="2"/>
        <v>-100.00000000000001</v>
      </c>
      <c r="K28" s="862"/>
    </row>
    <row r="29" spans="2:11">
      <c r="B29" s="855" t="s">
        <v>112</v>
      </c>
      <c r="C29" s="863">
        <v>0</v>
      </c>
      <c r="D29" s="857">
        <v>0</v>
      </c>
      <c r="E29" s="858"/>
      <c r="F29" s="861">
        <v>0</v>
      </c>
      <c r="G29" s="860">
        <v>0</v>
      </c>
      <c r="H29" s="861"/>
      <c r="I29" s="630">
        <f t="shared" si="1"/>
        <v>0</v>
      </c>
      <c r="J29" s="631"/>
      <c r="K29" s="862"/>
    </row>
    <row r="30" spans="2:11" ht="18.75" customHeight="1">
      <c r="B30" s="898" t="s">
        <v>835</v>
      </c>
      <c r="C30" s="869">
        <v>0</v>
      </c>
      <c r="D30" s="870">
        <v>0</v>
      </c>
      <c r="E30" s="871"/>
      <c r="F30" s="872"/>
      <c r="G30" s="873"/>
      <c r="H30" s="874"/>
      <c r="I30" s="650">
        <f t="shared" si="1"/>
        <v>0</v>
      </c>
      <c r="J30" s="651"/>
      <c r="K30" s="875"/>
    </row>
    <row r="31" spans="2:11">
      <c r="B31" s="891" t="s">
        <v>102</v>
      </c>
      <c r="C31" s="892"/>
      <c r="D31" s="902">
        <f>D32</f>
        <v>47.356299999999997</v>
      </c>
      <c r="E31" s="903"/>
      <c r="F31" s="904"/>
      <c r="G31" s="905">
        <f>G32</f>
        <v>0</v>
      </c>
      <c r="H31" s="894"/>
      <c r="I31" s="622">
        <f t="shared" si="1"/>
        <v>-47.356299999999997</v>
      </c>
      <c r="J31" s="623">
        <f t="shared" si="2"/>
        <v>-100.00000000000001</v>
      </c>
      <c r="K31" s="862"/>
    </row>
    <row r="32" spans="2:11">
      <c r="B32" s="865" t="s">
        <v>66</v>
      </c>
      <c r="C32" s="858"/>
      <c r="D32" s="857">
        <f>D33+D44</f>
        <v>47.356299999999997</v>
      </c>
      <c r="E32" s="906"/>
      <c r="F32" s="876"/>
      <c r="G32" s="868">
        <f>G33+G44</f>
        <v>0</v>
      </c>
      <c r="H32" s="861"/>
      <c r="I32" s="630">
        <f t="shared" si="1"/>
        <v>-47.356299999999997</v>
      </c>
      <c r="J32" s="631">
        <f t="shared" si="2"/>
        <v>-100.00000000000001</v>
      </c>
      <c r="K32" s="862"/>
    </row>
    <row r="33" spans="2:11">
      <c r="B33" s="867" t="s">
        <v>143</v>
      </c>
      <c r="C33" s="906"/>
      <c r="D33" s="857">
        <f>D34+D35+D36+D37+D38+D39+D40+D41+D42+D43</f>
        <v>45.403799999999997</v>
      </c>
      <c r="E33" s="906"/>
      <c r="F33" s="876"/>
      <c r="G33" s="868">
        <f>G34+G35+G36+G37+G38+G39+G40+G41+G42+G43</f>
        <v>0</v>
      </c>
      <c r="H33" s="861"/>
      <c r="I33" s="630">
        <f t="shared" si="1"/>
        <v>-45.403799999999997</v>
      </c>
      <c r="J33" s="631">
        <f t="shared" si="2"/>
        <v>-100.00000000000001</v>
      </c>
      <c r="K33" s="862"/>
    </row>
    <row r="34" spans="2:11">
      <c r="B34" s="867" t="s">
        <v>104</v>
      </c>
      <c r="C34" s="858">
        <v>20</v>
      </c>
      <c r="D34" s="857">
        <v>1.278</v>
      </c>
      <c r="E34" s="858"/>
      <c r="F34" s="861">
        <v>0</v>
      </c>
      <c r="G34" s="860">
        <v>0</v>
      </c>
      <c r="H34" s="861"/>
      <c r="I34" s="630">
        <f t="shared" si="1"/>
        <v>-1.278</v>
      </c>
      <c r="J34" s="631">
        <f t="shared" si="2"/>
        <v>-100</v>
      </c>
      <c r="K34" s="862"/>
    </row>
    <row r="35" spans="2:11" ht="18.75" customHeight="1">
      <c r="B35" s="867" t="s">
        <v>926</v>
      </c>
      <c r="C35" s="858">
        <v>130</v>
      </c>
      <c r="D35" s="857">
        <v>2.2599999999999998</v>
      </c>
      <c r="E35" s="858"/>
      <c r="F35" s="861">
        <v>0</v>
      </c>
      <c r="G35" s="860">
        <v>0</v>
      </c>
      <c r="H35" s="861"/>
      <c r="I35" s="630">
        <f t="shared" si="1"/>
        <v>-2.2599999999999998</v>
      </c>
      <c r="J35" s="631">
        <f t="shared" si="2"/>
        <v>-100</v>
      </c>
      <c r="K35" s="862"/>
    </row>
    <row r="36" spans="2:11" ht="18.75" customHeight="1">
      <c r="B36" s="867" t="s">
        <v>927</v>
      </c>
      <c r="C36" s="858">
        <v>38</v>
      </c>
      <c r="D36" s="857">
        <v>0.45979999999999999</v>
      </c>
      <c r="E36" s="858"/>
      <c r="F36" s="861">
        <v>0</v>
      </c>
      <c r="G36" s="860">
        <v>0</v>
      </c>
      <c r="H36" s="861"/>
      <c r="I36" s="630">
        <f t="shared" si="1"/>
        <v>-0.45979999999999999</v>
      </c>
      <c r="J36" s="631">
        <f t="shared" si="2"/>
        <v>-100</v>
      </c>
      <c r="K36" s="862"/>
    </row>
    <row r="37" spans="2:11" ht="36.75" customHeight="1">
      <c r="B37" s="867" t="s">
        <v>928</v>
      </c>
      <c r="C37" s="858">
        <v>88</v>
      </c>
      <c r="D37" s="897">
        <v>0.52800000000000002</v>
      </c>
      <c r="E37" s="858"/>
      <c r="F37" s="861">
        <v>0</v>
      </c>
      <c r="G37" s="860">
        <v>0</v>
      </c>
      <c r="H37" s="861"/>
      <c r="I37" s="630">
        <f t="shared" si="1"/>
        <v>-0.52800000000000002</v>
      </c>
      <c r="J37" s="631">
        <f t="shared" si="2"/>
        <v>-100</v>
      </c>
      <c r="K37" s="862"/>
    </row>
    <row r="38" spans="2:11" ht="37.5">
      <c r="B38" s="867" t="s">
        <v>929</v>
      </c>
      <c r="C38" s="858">
        <v>1412</v>
      </c>
      <c r="D38" s="857">
        <v>29.123999999999999</v>
      </c>
      <c r="E38" s="858"/>
      <c r="F38" s="861">
        <v>0</v>
      </c>
      <c r="G38" s="860">
        <v>0</v>
      </c>
      <c r="H38" s="861"/>
      <c r="I38" s="630">
        <f t="shared" si="1"/>
        <v>-29.123999999999999</v>
      </c>
      <c r="J38" s="631">
        <f t="shared" si="2"/>
        <v>-100.00000000000001</v>
      </c>
      <c r="K38" s="862"/>
    </row>
    <row r="39" spans="2:11" ht="38.25" customHeight="1">
      <c r="B39" s="867" t="s">
        <v>930</v>
      </c>
      <c r="C39" s="858">
        <v>93</v>
      </c>
      <c r="D39" s="857">
        <v>6.72</v>
      </c>
      <c r="E39" s="858"/>
      <c r="F39" s="861">
        <v>0</v>
      </c>
      <c r="G39" s="860">
        <v>0</v>
      </c>
      <c r="H39" s="861"/>
      <c r="I39" s="630">
        <f>G39-D39</f>
        <v>-6.72</v>
      </c>
      <c r="J39" s="631">
        <f t="shared" si="2"/>
        <v>-100</v>
      </c>
      <c r="K39" s="862"/>
    </row>
    <row r="40" spans="2:11" ht="37.5">
      <c r="B40" s="867" t="s">
        <v>931</v>
      </c>
      <c r="C40" s="858">
        <v>4</v>
      </c>
      <c r="D40" s="857">
        <v>2.4E-2</v>
      </c>
      <c r="E40" s="858"/>
      <c r="F40" s="861">
        <v>0</v>
      </c>
      <c r="G40" s="868">
        <v>0</v>
      </c>
      <c r="H40" s="861"/>
      <c r="I40" s="897">
        <f t="shared" si="1"/>
        <v>-2.4E-2</v>
      </c>
      <c r="J40" s="631">
        <f t="shared" si="2"/>
        <v>-100</v>
      </c>
      <c r="K40" s="862"/>
    </row>
    <row r="41" spans="2:11" ht="37.5">
      <c r="B41" s="867" t="s">
        <v>932</v>
      </c>
      <c r="C41" s="858">
        <v>47</v>
      </c>
      <c r="D41" s="857">
        <v>1.86</v>
      </c>
      <c r="E41" s="858"/>
      <c r="F41" s="861">
        <v>0</v>
      </c>
      <c r="G41" s="860">
        <v>0</v>
      </c>
      <c r="H41" s="861"/>
      <c r="I41" s="630">
        <f t="shared" si="1"/>
        <v>-1.86</v>
      </c>
      <c r="J41" s="631">
        <f t="shared" si="2"/>
        <v>-100</v>
      </c>
      <c r="K41" s="862"/>
    </row>
    <row r="42" spans="2:11" ht="37.5">
      <c r="B42" s="867" t="s">
        <v>843</v>
      </c>
      <c r="C42" s="858">
        <v>5</v>
      </c>
      <c r="D42" s="857">
        <v>0.15</v>
      </c>
      <c r="E42" s="858"/>
      <c r="F42" s="861">
        <v>0</v>
      </c>
      <c r="G42" s="860">
        <v>0</v>
      </c>
      <c r="H42" s="861"/>
      <c r="I42" s="630">
        <f t="shared" si="1"/>
        <v>-0.15</v>
      </c>
      <c r="J42" s="631">
        <f t="shared" si="2"/>
        <v>-100</v>
      </c>
      <c r="K42" s="862"/>
    </row>
    <row r="43" spans="2:11" ht="37.5">
      <c r="B43" s="867" t="s">
        <v>933</v>
      </c>
      <c r="C43" s="858">
        <v>12</v>
      </c>
      <c r="D43" s="857">
        <v>3</v>
      </c>
      <c r="E43" s="858"/>
      <c r="F43" s="861">
        <v>0</v>
      </c>
      <c r="G43" s="860">
        <v>0</v>
      </c>
      <c r="H43" s="861"/>
      <c r="I43" s="630">
        <f t="shared" si="1"/>
        <v>-3</v>
      </c>
      <c r="J43" s="631">
        <f t="shared" si="2"/>
        <v>-100</v>
      </c>
      <c r="K43" s="862"/>
    </row>
    <row r="44" spans="2:11">
      <c r="B44" s="867" t="s">
        <v>105</v>
      </c>
      <c r="C44" s="858"/>
      <c r="D44" s="857">
        <f>D45+D46</f>
        <v>1.9525000000000001</v>
      </c>
      <c r="E44" s="858"/>
      <c r="F44" s="861"/>
      <c r="G44" s="860">
        <f>G45+G46</f>
        <v>0</v>
      </c>
      <c r="H44" s="861"/>
      <c r="I44" s="630">
        <f t="shared" si="1"/>
        <v>-1.9525000000000001</v>
      </c>
      <c r="J44" s="631">
        <f t="shared" si="2"/>
        <v>-100</v>
      </c>
      <c r="K44" s="862"/>
    </row>
    <row r="45" spans="2:11">
      <c r="B45" s="855" t="s">
        <v>524</v>
      </c>
      <c r="C45" s="858">
        <v>219</v>
      </c>
      <c r="D45" s="857">
        <v>1.8540000000000001</v>
      </c>
      <c r="E45" s="858"/>
      <c r="F45" s="861">
        <v>0</v>
      </c>
      <c r="G45" s="860">
        <v>0</v>
      </c>
      <c r="H45" s="861"/>
      <c r="I45" s="630">
        <f t="shared" si="1"/>
        <v>-1.8540000000000001</v>
      </c>
      <c r="J45" s="631">
        <f t="shared" si="2"/>
        <v>-100</v>
      </c>
      <c r="K45" s="862"/>
    </row>
    <row r="46" spans="2:11">
      <c r="B46" s="855" t="s">
        <v>934</v>
      </c>
      <c r="C46" s="858">
        <v>219</v>
      </c>
      <c r="D46" s="857">
        <v>9.8500000000000004E-2</v>
      </c>
      <c r="E46" s="858"/>
      <c r="F46" s="861">
        <v>0</v>
      </c>
      <c r="G46" s="860">
        <v>0</v>
      </c>
      <c r="H46" s="861"/>
      <c r="I46" s="630">
        <f>G46-D46</f>
        <v>-9.8500000000000004E-2</v>
      </c>
      <c r="J46" s="631">
        <f t="shared" si="2"/>
        <v>-99.999999999999986</v>
      </c>
      <c r="K46" s="862"/>
    </row>
    <row r="47" spans="2:11">
      <c r="B47" s="891" t="s">
        <v>68</v>
      </c>
      <c r="C47" s="858"/>
      <c r="D47" s="857"/>
      <c r="E47" s="858"/>
      <c r="F47" s="861"/>
      <c r="G47" s="860"/>
      <c r="H47" s="861"/>
      <c r="I47" s="630">
        <f t="shared" si="1"/>
        <v>0</v>
      </c>
      <c r="J47" s="631"/>
      <c r="K47" s="862"/>
    </row>
    <row r="48" spans="2:11" ht="37.5">
      <c r="B48" s="899" t="s">
        <v>847</v>
      </c>
      <c r="C48" s="858"/>
      <c r="D48" s="857"/>
      <c r="E48" s="858"/>
      <c r="F48" s="861"/>
      <c r="G48" s="860"/>
      <c r="H48" s="861"/>
      <c r="I48" s="630">
        <f t="shared" si="1"/>
        <v>0</v>
      </c>
      <c r="J48" s="631"/>
      <c r="K48" s="862"/>
    </row>
    <row r="49" spans="1:11">
      <c r="B49" s="891" t="s">
        <v>731</v>
      </c>
      <c r="C49" s="858"/>
      <c r="D49" s="857"/>
      <c r="E49" s="858"/>
      <c r="F49" s="861"/>
      <c r="G49" s="860"/>
      <c r="H49" s="861"/>
      <c r="I49" s="630">
        <f t="shared" si="1"/>
        <v>0</v>
      </c>
      <c r="J49" s="631"/>
      <c r="K49" s="862"/>
    </row>
    <row r="50" spans="1:11" ht="37.5">
      <c r="A50" s="900"/>
      <c r="B50" s="901" t="s">
        <v>847</v>
      </c>
      <c r="C50" s="871"/>
      <c r="D50" s="870"/>
      <c r="E50" s="871"/>
      <c r="F50" s="874"/>
      <c r="G50" s="873"/>
      <c r="H50" s="874"/>
      <c r="I50" s="664">
        <f t="shared" si="1"/>
        <v>0</v>
      </c>
      <c r="J50" s="651"/>
      <c r="K50" s="875"/>
    </row>
  </sheetData>
  <mergeCells count="6">
    <mergeCell ref="B1:K1"/>
    <mergeCell ref="B5:B6"/>
    <mergeCell ref="C5:E5"/>
    <mergeCell ref="F5:H5"/>
    <mergeCell ref="I5:J5"/>
    <mergeCell ref="K5:K6"/>
  </mergeCells>
  <printOptions horizontalCentered="1"/>
  <pageMargins left="0.39370078740157499" right="0.39370078740157499" top="0.70866141732283505" bottom="0.45866141700000002" header="0.31496062992126" footer="0.31496062992126"/>
  <pageSetup paperSize="9" scale="80" fitToHeight="0" orientation="landscape" r:id="rId1"/>
  <headerFooter>
    <oddHeader>&amp;R&amp;"TH SarabunPSK,Regular"&amp;16&amp;P</oddHead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B657-08B8-4D5E-B9EC-CCB519FB35BE}">
  <sheetPr>
    <tabColor theme="9"/>
    <pageSetUpPr fitToPage="1"/>
  </sheetPr>
  <dimension ref="A1:F22"/>
  <sheetViews>
    <sheetView workbookViewId="0">
      <selection activeCell="H11" sqref="H11"/>
    </sheetView>
  </sheetViews>
  <sheetFormatPr defaultRowHeight="21"/>
  <cols>
    <col min="1" max="1" width="41.140625" style="8" customWidth="1"/>
    <col min="2" max="2" width="13.140625" style="8" customWidth="1"/>
    <col min="3" max="3" width="9.42578125" style="8" customWidth="1"/>
    <col min="4" max="4" width="28.140625" style="8" customWidth="1"/>
    <col min="5" max="6" width="16.42578125" style="8" customWidth="1"/>
    <col min="7" max="16384" width="9.140625" style="8"/>
  </cols>
  <sheetData>
    <row r="1" spans="1:6" ht="41.25" customHeight="1">
      <c r="A1" s="965" t="s">
        <v>855</v>
      </c>
      <c r="B1" s="965"/>
      <c r="C1" s="965"/>
      <c r="D1" s="965"/>
      <c r="E1" s="965"/>
      <c r="F1" s="965"/>
    </row>
    <row r="3" spans="1:6">
      <c r="A3" s="365" t="s">
        <v>814</v>
      </c>
    </row>
    <row r="5" spans="1:6">
      <c r="A5" s="970" t="s">
        <v>711</v>
      </c>
      <c r="B5" s="970"/>
      <c r="C5" s="970"/>
      <c r="D5" s="671"/>
    </row>
    <row r="6" spans="1:6">
      <c r="A6" s="681" t="s">
        <v>10</v>
      </c>
      <c r="B6" s="970" t="s">
        <v>2</v>
      </c>
      <c r="C6" s="970"/>
      <c r="D6" s="671"/>
      <c r="E6" s="969"/>
      <c r="F6" s="969"/>
    </row>
    <row r="7" spans="1:6">
      <c r="A7" s="669" t="s">
        <v>713</v>
      </c>
      <c r="B7" s="676">
        <v>0</v>
      </c>
      <c r="C7" s="675" t="s">
        <v>2</v>
      </c>
      <c r="D7" s="672"/>
      <c r="E7" s="668"/>
    </row>
    <row r="8" spans="1:6">
      <c r="A8" s="669" t="s">
        <v>715</v>
      </c>
      <c r="B8" s="676">
        <v>0</v>
      </c>
      <c r="C8" s="675" t="s">
        <v>2</v>
      </c>
      <c r="D8" s="672"/>
      <c r="E8" s="668"/>
    </row>
    <row r="9" spans="1:6">
      <c r="A9" s="669" t="s">
        <v>716</v>
      </c>
      <c r="B9" s="676">
        <v>0</v>
      </c>
      <c r="C9" s="675" t="s">
        <v>2</v>
      </c>
      <c r="D9" s="672"/>
      <c r="E9" s="668"/>
    </row>
    <row r="10" spans="1:6">
      <c r="A10" s="677" t="s">
        <v>20</v>
      </c>
      <c r="B10" s="679">
        <v>0</v>
      </c>
      <c r="C10" s="680" t="s">
        <v>2</v>
      </c>
      <c r="D10" s="672"/>
      <c r="E10" s="668"/>
    </row>
    <row r="12" spans="1:6" ht="40.5" customHeight="1">
      <c r="A12" s="959" t="s">
        <v>10</v>
      </c>
      <c r="B12" s="960"/>
      <c r="C12" s="960"/>
      <c r="D12" s="961"/>
      <c r="E12" s="958" t="s">
        <v>712</v>
      </c>
      <c r="F12" s="958"/>
    </row>
    <row r="13" spans="1:6">
      <c r="A13" s="962"/>
      <c r="B13" s="963"/>
      <c r="C13" s="963"/>
      <c r="D13" s="964"/>
      <c r="E13" s="670" t="s">
        <v>848</v>
      </c>
      <c r="F13" s="670" t="s">
        <v>852</v>
      </c>
    </row>
    <row r="14" spans="1:6">
      <c r="A14" s="968" t="s">
        <v>714</v>
      </c>
      <c r="B14" s="968"/>
      <c r="C14" s="968"/>
      <c r="D14" s="968"/>
      <c r="E14" s="673"/>
      <c r="F14" s="673"/>
    </row>
    <row r="15" spans="1:6">
      <c r="A15" s="967" t="s">
        <v>853</v>
      </c>
      <c r="B15" s="967"/>
      <c r="C15" s="967"/>
      <c r="D15" s="967"/>
      <c r="E15" s="669"/>
      <c r="F15" s="669"/>
    </row>
    <row r="16" spans="1:6">
      <c r="A16" s="966" t="s">
        <v>856</v>
      </c>
      <c r="B16" s="966"/>
      <c r="C16" s="966"/>
      <c r="D16" s="966"/>
      <c r="E16" s="18"/>
      <c r="F16" s="18"/>
    </row>
    <row r="17" spans="1:6">
      <c r="A17" s="966" t="s">
        <v>858</v>
      </c>
      <c r="B17" s="966"/>
      <c r="C17" s="966"/>
      <c r="D17" s="966"/>
      <c r="E17" s="669"/>
      <c r="F17" s="669"/>
    </row>
    <row r="18" spans="1:6">
      <c r="A18" s="966" t="s">
        <v>859</v>
      </c>
      <c r="B18" s="966"/>
      <c r="C18" s="966"/>
      <c r="D18" s="966"/>
      <c r="E18" s="669"/>
      <c r="F18" s="669"/>
    </row>
    <row r="19" spans="1:6" ht="21" customHeight="1">
      <c r="A19" s="966" t="s">
        <v>857</v>
      </c>
      <c r="B19" s="966"/>
      <c r="C19" s="966"/>
      <c r="D19" s="966"/>
      <c r="E19" s="669"/>
      <c r="F19" s="669"/>
    </row>
    <row r="20" spans="1:6">
      <c r="A20" s="968" t="s">
        <v>854</v>
      </c>
      <c r="B20" s="968"/>
      <c r="C20" s="968"/>
      <c r="D20" s="968"/>
      <c r="E20" s="674"/>
      <c r="F20" s="674"/>
    </row>
    <row r="21" spans="1:6">
      <c r="A21" s="957" t="s">
        <v>717</v>
      </c>
      <c r="B21" s="957"/>
      <c r="C21" s="957"/>
      <c r="D21" s="957"/>
      <c r="E21" s="678"/>
      <c r="F21" s="678"/>
    </row>
    <row r="22" spans="1:6">
      <c r="A22" s="8" t="s">
        <v>718</v>
      </c>
    </row>
  </sheetData>
  <mergeCells count="14">
    <mergeCell ref="A21:D21"/>
    <mergeCell ref="E12:F12"/>
    <mergeCell ref="A12:D13"/>
    <mergeCell ref="A1:F1"/>
    <mergeCell ref="A16:D16"/>
    <mergeCell ref="A17:D17"/>
    <mergeCell ref="A18:D18"/>
    <mergeCell ref="A19:D19"/>
    <mergeCell ref="A15:D15"/>
    <mergeCell ref="A14:D14"/>
    <mergeCell ref="E6:F6"/>
    <mergeCell ref="B6:C6"/>
    <mergeCell ref="A5:C5"/>
    <mergeCell ref="A20:D20"/>
  </mergeCells>
  <pageMargins left="0.7" right="0.7" top="0.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V43"/>
  <sheetViews>
    <sheetView view="pageBreakPreview" zoomScale="90" zoomScaleNormal="85" zoomScaleSheetLayoutView="90" workbookViewId="0">
      <selection activeCell="E10" sqref="E10"/>
    </sheetView>
  </sheetViews>
  <sheetFormatPr defaultColWidth="9" defaultRowHeight="21"/>
  <cols>
    <col min="1" max="1" width="19" style="1" customWidth="1"/>
    <col min="2" max="2" width="12.5703125" style="1" customWidth="1"/>
    <col min="3" max="3" width="11.7109375" style="1" customWidth="1"/>
    <col min="4" max="5" width="10.42578125" style="1" customWidth="1"/>
    <col min="6" max="6" width="14.28515625" style="1" customWidth="1"/>
    <col min="7" max="7" width="9.42578125" style="1" customWidth="1"/>
    <col min="8" max="8" width="13.5703125" style="1" customWidth="1"/>
    <col min="9" max="9" width="11.28515625" style="1" customWidth="1"/>
    <col min="10" max="10" width="13.5703125" style="1" customWidth="1"/>
    <col min="11" max="11" width="22" style="53" customWidth="1"/>
    <col min="12" max="12" width="14.28515625" style="1" customWidth="1"/>
    <col min="13" max="13" width="12.42578125" style="1" customWidth="1"/>
    <col min="14" max="14" width="16.7109375" style="1" customWidth="1"/>
    <col min="15" max="15" width="12" style="1" customWidth="1"/>
    <col min="16" max="16" width="8.85546875" style="1" customWidth="1"/>
    <col min="17" max="17" width="11" style="1" customWidth="1"/>
    <col min="18" max="18" width="9.42578125" style="1" customWidth="1"/>
    <col min="19" max="19" width="19.5703125" style="1" bestFit="1" customWidth="1"/>
    <col min="20" max="20" width="21.140625" style="1" bestFit="1" customWidth="1"/>
    <col min="21" max="21" width="10.7109375" style="1" bestFit="1" customWidth="1"/>
    <col min="22" max="22" width="15.5703125" style="1" bestFit="1" customWidth="1"/>
    <col min="23" max="16384" width="9" style="1"/>
  </cols>
  <sheetData>
    <row r="1" spans="1:18" ht="69" customHeight="1">
      <c r="A1" s="1028" t="s">
        <v>861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  <c r="L1" s="1028"/>
      <c r="M1" s="1028"/>
      <c r="N1" s="1028"/>
      <c r="O1" s="1028"/>
      <c r="P1" s="1028"/>
      <c r="Q1" s="708"/>
      <c r="R1" s="708"/>
    </row>
    <row r="2" spans="1:18">
      <c r="A2" s="2" t="s">
        <v>0</v>
      </c>
      <c r="B2" s="1030" t="s">
        <v>694</v>
      </c>
      <c r="C2" s="1030"/>
      <c r="D2" s="1030"/>
      <c r="E2" s="1030"/>
      <c r="F2" s="1030"/>
      <c r="G2" s="1030"/>
      <c r="H2" s="1030"/>
      <c r="I2" s="1030"/>
      <c r="J2" s="1030"/>
      <c r="K2" s="709"/>
      <c r="L2" s="272"/>
      <c r="M2" s="272"/>
      <c r="N2" s="710"/>
      <c r="O2" s="710"/>
      <c r="P2" s="710"/>
      <c r="Q2" s="710"/>
      <c r="R2" s="710"/>
    </row>
    <row r="3" spans="1:18">
      <c r="A3" s="2" t="s">
        <v>1</v>
      </c>
      <c r="B3" s="987" t="s">
        <v>692</v>
      </c>
      <c r="C3" s="987"/>
      <c r="D3" s="987"/>
      <c r="E3" s="987"/>
      <c r="F3" s="987"/>
      <c r="G3" s="987"/>
      <c r="H3" s="987"/>
      <c r="I3" s="987"/>
      <c r="J3" s="987"/>
      <c r="K3" s="711"/>
      <c r="L3" s="1032"/>
      <c r="M3" s="1032"/>
      <c r="N3" s="1032"/>
      <c r="O3" s="1032"/>
      <c r="P3" s="1032"/>
      <c r="Q3" s="1032"/>
      <c r="R3" s="1032"/>
    </row>
    <row r="4" spans="1:18" s="297" customFormat="1" ht="44.25" customHeight="1">
      <c r="A4" s="712" t="s">
        <v>449</v>
      </c>
      <c r="B4" s="713" t="s">
        <v>20</v>
      </c>
      <c r="C4" s="714">
        <f>+I4+L4+O4</f>
        <v>0</v>
      </c>
      <c r="D4" s="715" t="s">
        <v>2</v>
      </c>
      <c r="E4" s="1056" t="s">
        <v>4</v>
      </c>
      <c r="F4" s="1056"/>
      <c r="G4" s="1056"/>
      <c r="H4" s="716" t="s">
        <v>652</v>
      </c>
      <c r="I4" s="717">
        <f>+I15</f>
        <v>0</v>
      </c>
      <c r="J4" s="718" t="s">
        <v>2</v>
      </c>
      <c r="K4" s="719" t="s">
        <v>860</v>
      </c>
      <c r="L4" s="720">
        <f>+I40-I4</f>
        <v>0</v>
      </c>
      <c r="M4" s="721" t="s">
        <v>2</v>
      </c>
      <c r="N4" s="722" t="s">
        <v>448</v>
      </c>
      <c r="O4" s="723">
        <v>0</v>
      </c>
      <c r="P4" s="724" t="s">
        <v>2</v>
      </c>
      <c r="Q4" s="725"/>
      <c r="R4" s="726"/>
    </row>
    <row r="5" spans="1:18" s="7" customFormat="1" ht="23.45" customHeight="1">
      <c r="A5" s="727" t="s">
        <v>647</v>
      </c>
      <c r="B5" s="1029"/>
      <c r="C5" s="1029"/>
      <c r="D5" s="1055" t="s">
        <v>672</v>
      </c>
      <c r="E5" s="1055"/>
      <c r="F5" s="1055"/>
      <c r="G5" s="1055"/>
      <c r="H5" s="728">
        <f>+I40</f>
        <v>0</v>
      </c>
      <c r="I5" s="729" t="s">
        <v>2</v>
      </c>
      <c r="J5" s="729"/>
      <c r="K5" s="1029" t="s">
        <v>3</v>
      </c>
      <c r="L5" s="1029"/>
      <c r="M5" s="1031">
        <f>+J40</f>
        <v>0</v>
      </c>
      <c r="N5" s="1031"/>
      <c r="O5" s="1029" t="s">
        <v>5</v>
      </c>
      <c r="P5" s="1029"/>
      <c r="Q5" s="730"/>
      <c r="R5" s="5"/>
    </row>
    <row r="6" spans="1:18" ht="23.25" customHeight="1">
      <c r="A6" s="731" t="s">
        <v>849</v>
      </c>
      <c r="B6" s="732">
        <v>1017.8761</v>
      </c>
      <c r="C6" s="733" t="s">
        <v>6</v>
      </c>
      <c r="D6" s="1059" t="s">
        <v>862</v>
      </c>
      <c r="E6" s="1059"/>
      <c r="F6" s="1059"/>
      <c r="G6" s="1059"/>
      <c r="H6" s="734">
        <v>0</v>
      </c>
      <c r="I6" s="735" t="s">
        <v>6</v>
      </c>
      <c r="J6" s="736" t="s">
        <v>7</v>
      </c>
      <c r="K6" s="737">
        <f>+H6/B6*100</f>
        <v>0</v>
      </c>
      <c r="L6" s="738" t="s">
        <v>8</v>
      </c>
      <c r="M6" s="739">
        <f>+B6-H6</f>
        <v>1017.8761</v>
      </c>
      <c r="N6" s="733" t="s">
        <v>6</v>
      </c>
      <c r="O6" s="736" t="s">
        <v>7</v>
      </c>
      <c r="P6" s="740">
        <f>+M6/B6*100</f>
        <v>100</v>
      </c>
      <c r="Q6" s="741"/>
      <c r="R6" s="710"/>
    </row>
    <row r="7" spans="1:18">
      <c r="A7" s="731"/>
      <c r="B7" s="742"/>
      <c r="C7" s="733"/>
      <c r="D7" s="1059" t="s">
        <v>864</v>
      </c>
      <c r="E7" s="1059"/>
      <c r="F7" s="1059"/>
      <c r="G7" s="1059"/>
      <c r="H7" s="734">
        <v>0</v>
      </c>
      <c r="I7" s="735" t="s">
        <v>6</v>
      </c>
      <c r="J7" s="736" t="s">
        <v>7</v>
      </c>
      <c r="K7" s="743">
        <f>+H7/B6*100</f>
        <v>0</v>
      </c>
      <c r="L7" s="733" t="s">
        <v>866</v>
      </c>
      <c r="M7" s="736"/>
      <c r="N7" s="733"/>
      <c r="O7" s="736"/>
      <c r="P7" s="744"/>
      <c r="Q7" s="741"/>
      <c r="R7" s="710"/>
    </row>
    <row r="8" spans="1:18" s="7" customFormat="1" ht="21" customHeight="1">
      <c r="A8" s="745" t="s">
        <v>863</v>
      </c>
      <c r="B8" s="746">
        <v>1003.8235</v>
      </c>
      <c r="C8" s="747" t="s">
        <v>6</v>
      </c>
      <c r="D8" s="993" t="s">
        <v>865</v>
      </c>
      <c r="E8" s="993"/>
      <c r="F8" s="993"/>
      <c r="G8" s="993"/>
      <c r="H8" s="748">
        <v>0</v>
      </c>
      <c r="I8" s="749" t="s">
        <v>6</v>
      </c>
      <c r="J8" s="750" t="s">
        <v>7</v>
      </c>
      <c r="K8" s="737">
        <f>+H8/B8*100</f>
        <v>0</v>
      </c>
      <c r="L8" s="750" t="s">
        <v>8</v>
      </c>
      <c r="M8" s="739">
        <f>+B8-H8</f>
        <v>1003.8235</v>
      </c>
      <c r="N8" s="733" t="s">
        <v>6</v>
      </c>
      <c r="O8" s="750" t="s">
        <v>7</v>
      </c>
      <c r="P8" s="751">
        <f>+M8/B8*100</f>
        <v>100</v>
      </c>
      <c r="Q8" s="752"/>
      <c r="R8" s="753"/>
    </row>
    <row r="9" spans="1:18">
      <c r="A9" s="1058" t="s">
        <v>657</v>
      </c>
      <c r="B9" s="1058"/>
      <c r="C9" s="754"/>
      <c r="D9" s="1060" t="s">
        <v>657</v>
      </c>
      <c r="E9" s="1060"/>
      <c r="F9" s="1060"/>
      <c r="G9" s="1060"/>
      <c r="H9" s="755"/>
      <c r="I9" s="755"/>
      <c r="J9" s="754"/>
      <c r="K9" s="756"/>
      <c r="L9" s="754"/>
      <c r="M9" s="757"/>
      <c r="N9" s="1057"/>
      <c r="O9" s="1057"/>
      <c r="P9" s="1057"/>
      <c r="Q9" s="757"/>
      <c r="R9" s="710"/>
    </row>
    <row r="10" spans="1:18" ht="37.5">
      <c r="A10" s="758" t="s">
        <v>671</v>
      </c>
      <c r="B10" s="759">
        <f>+B8/12</f>
        <v>83.651958333333326</v>
      </c>
      <c r="C10" s="747" t="s">
        <v>6</v>
      </c>
      <c r="D10" s="760"/>
      <c r="E10" s="760"/>
      <c r="F10" s="760"/>
      <c r="G10" s="758" t="s">
        <v>671</v>
      </c>
      <c r="H10" s="761">
        <f>+H8/3</f>
        <v>0</v>
      </c>
      <c r="I10" s="747" t="s">
        <v>6</v>
      </c>
      <c r="J10" s="754"/>
      <c r="K10" s="756"/>
      <c r="L10" s="754"/>
      <c r="M10" s="762"/>
      <c r="N10" s="1042" t="s">
        <v>9</v>
      </c>
      <c r="O10" s="1042"/>
      <c r="P10" s="1042"/>
      <c r="Q10" s="757"/>
      <c r="R10" s="710"/>
    </row>
    <row r="11" spans="1:18" ht="22.5" customHeight="1">
      <c r="A11" s="992" t="s">
        <v>10</v>
      </c>
      <c r="B11" s="992"/>
      <c r="C11" s="992"/>
      <c r="D11" s="992"/>
      <c r="E11" s="1061" t="s">
        <v>850</v>
      </c>
      <c r="F11" s="1062"/>
      <c r="G11" s="989" t="s">
        <v>867</v>
      </c>
      <c r="H11" s="990"/>
      <c r="I11" s="990"/>
      <c r="J11" s="991"/>
      <c r="K11" s="1043" t="s">
        <v>11</v>
      </c>
      <c r="L11" s="1044"/>
      <c r="M11" s="1044"/>
      <c r="N11" s="1044"/>
      <c r="O11" s="1044"/>
      <c r="P11" s="1045"/>
      <c r="Q11" s="763"/>
      <c r="R11" s="710"/>
    </row>
    <row r="12" spans="1:18" ht="22.5" customHeight="1">
      <c r="A12" s="992"/>
      <c r="B12" s="992"/>
      <c r="C12" s="992"/>
      <c r="D12" s="992"/>
      <c r="E12" s="988" t="s">
        <v>161</v>
      </c>
      <c r="F12" s="988"/>
      <c r="G12" s="988" t="s">
        <v>19</v>
      </c>
      <c r="H12" s="988"/>
      <c r="I12" s="989" t="s">
        <v>42</v>
      </c>
      <c r="J12" s="991"/>
      <c r="K12" s="1046"/>
      <c r="L12" s="1047"/>
      <c r="M12" s="1047"/>
      <c r="N12" s="1047"/>
      <c r="O12" s="1047"/>
      <c r="P12" s="1048"/>
      <c r="Q12" s="710"/>
      <c r="R12" s="710"/>
    </row>
    <row r="13" spans="1:18" ht="22.5" customHeight="1">
      <c r="A13" s="992"/>
      <c r="B13" s="992"/>
      <c r="C13" s="992"/>
      <c r="D13" s="992"/>
      <c r="E13" s="764" t="s">
        <v>2</v>
      </c>
      <c r="F13" s="765" t="s">
        <v>3</v>
      </c>
      <c r="G13" s="764" t="s">
        <v>2</v>
      </c>
      <c r="H13" s="765" t="s">
        <v>3</v>
      </c>
      <c r="I13" s="764" t="s">
        <v>2</v>
      </c>
      <c r="J13" s="765" t="s">
        <v>3</v>
      </c>
      <c r="K13" s="1049"/>
      <c r="L13" s="1050"/>
      <c r="M13" s="1050"/>
      <c r="N13" s="1050"/>
      <c r="O13" s="1050"/>
      <c r="P13" s="1051"/>
      <c r="Q13" s="710"/>
      <c r="R13" s="710"/>
    </row>
    <row r="14" spans="1:18" ht="22.5" customHeight="1">
      <c r="A14" s="972" t="s">
        <v>868</v>
      </c>
      <c r="B14" s="972"/>
      <c r="C14" s="972"/>
      <c r="D14" s="972"/>
      <c r="E14" s="685"/>
      <c r="F14" s="686"/>
      <c r="G14" s="685"/>
      <c r="H14" s="686"/>
      <c r="I14" s="685"/>
      <c r="J14" s="686"/>
      <c r="K14" s="1052"/>
      <c r="L14" s="1053"/>
      <c r="M14" s="1053"/>
      <c r="N14" s="1053"/>
      <c r="O14" s="1053"/>
      <c r="P14" s="1054"/>
      <c r="Q14" s="372"/>
      <c r="R14" s="372"/>
    </row>
    <row r="15" spans="1:18" ht="44.25" customHeight="1">
      <c r="A15" s="973" t="s">
        <v>869</v>
      </c>
      <c r="B15" s="973"/>
      <c r="C15" s="973"/>
      <c r="D15" s="973"/>
      <c r="E15" s="687">
        <v>0</v>
      </c>
      <c r="F15" s="688">
        <v>0</v>
      </c>
      <c r="G15" s="687">
        <v>0</v>
      </c>
      <c r="H15" s="688">
        <v>0</v>
      </c>
      <c r="I15" s="687">
        <v>0</v>
      </c>
      <c r="J15" s="688">
        <v>0</v>
      </c>
      <c r="K15" s="981" t="s">
        <v>888</v>
      </c>
      <c r="L15" s="982"/>
      <c r="M15" s="982"/>
      <c r="N15" s="982"/>
      <c r="O15" s="982"/>
      <c r="P15" s="983"/>
      <c r="Q15" s="372"/>
      <c r="R15" s="372"/>
    </row>
    <row r="16" spans="1:18" ht="22.5" customHeight="1">
      <c r="A16" s="972" t="s">
        <v>870</v>
      </c>
      <c r="B16" s="972"/>
      <c r="C16" s="972"/>
      <c r="D16" s="972"/>
      <c r="E16" s="689">
        <f t="shared" ref="E16:J16" si="0">+E17+E18+E19</f>
        <v>0</v>
      </c>
      <c r="F16" s="690">
        <f t="shared" si="0"/>
        <v>0</v>
      </c>
      <c r="G16" s="689">
        <f t="shared" si="0"/>
        <v>0</v>
      </c>
      <c r="H16" s="690">
        <f t="shared" si="0"/>
        <v>0</v>
      </c>
      <c r="I16" s="689">
        <f t="shared" si="0"/>
        <v>0</v>
      </c>
      <c r="J16" s="690">
        <f t="shared" si="0"/>
        <v>0</v>
      </c>
      <c r="K16" s="1033" t="s">
        <v>889</v>
      </c>
      <c r="L16" s="1034"/>
      <c r="M16" s="1034"/>
      <c r="N16" s="1034"/>
      <c r="O16" s="1034"/>
      <c r="P16" s="1035"/>
      <c r="Q16" s="372"/>
      <c r="R16" s="372"/>
    </row>
    <row r="17" spans="1:22" ht="22.5" customHeight="1">
      <c r="A17" s="974" t="s">
        <v>444</v>
      </c>
      <c r="B17" s="974"/>
      <c r="C17" s="974"/>
      <c r="D17" s="974"/>
      <c r="E17" s="691">
        <v>0</v>
      </c>
      <c r="F17" s="692">
        <v>0</v>
      </c>
      <c r="G17" s="691">
        <v>0</v>
      </c>
      <c r="H17" s="692">
        <v>0</v>
      </c>
      <c r="I17" s="691">
        <v>0</v>
      </c>
      <c r="J17" s="692">
        <v>0</v>
      </c>
      <c r="K17" s="1036"/>
      <c r="L17" s="1037"/>
      <c r="M17" s="1037"/>
      <c r="N17" s="1037"/>
      <c r="O17" s="1037"/>
      <c r="P17" s="1038"/>
      <c r="Q17" s="372"/>
      <c r="R17" s="372"/>
    </row>
    <row r="18" spans="1:22" ht="22.5" customHeight="1">
      <c r="A18" s="974" t="s">
        <v>12</v>
      </c>
      <c r="B18" s="974"/>
      <c r="C18" s="974"/>
      <c r="D18" s="974"/>
      <c r="E18" s="691">
        <v>0</v>
      </c>
      <c r="F18" s="692">
        <v>0</v>
      </c>
      <c r="G18" s="691">
        <v>0</v>
      </c>
      <c r="H18" s="692">
        <v>0</v>
      </c>
      <c r="I18" s="691">
        <v>0</v>
      </c>
      <c r="J18" s="692">
        <v>0</v>
      </c>
      <c r="K18" s="1036"/>
      <c r="L18" s="1037"/>
      <c r="M18" s="1037"/>
      <c r="N18" s="1037"/>
      <c r="O18" s="1037"/>
      <c r="P18" s="1038"/>
      <c r="Q18" s="372"/>
      <c r="R18" s="372"/>
    </row>
    <row r="19" spans="1:22" ht="22.5" customHeight="1">
      <c r="A19" s="974" t="s">
        <v>13</v>
      </c>
      <c r="B19" s="974"/>
      <c r="C19" s="974"/>
      <c r="D19" s="974"/>
      <c r="E19" s="691">
        <v>0</v>
      </c>
      <c r="F19" s="692">
        <v>0</v>
      </c>
      <c r="G19" s="691">
        <v>0</v>
      </c>
      <c r="H19" s="692">
        <v>0</v>
      </c>
      <c r="I19" s="691">
        <v>0</v>
      </c>
      <c r="J19" s="692">
        <v>0</v>
      </c>
      <c r="K19" s="1039"/>
      <c r="L19" s="1040"/>
      <c r="M19" s="1040"/>
      <c r="N19" s="1040"/>
      <c r="O19" s="1040"/>
      <c r="P19" s="1041"/>
      <c r="Q19" s="372"/>
      <c r="R19" s="372"/>
    </row>
    <row r="20" spans="1:22" ht="22.5" customHeight="1">
      <c r="A20" s="972" t="s">
        <v>871</v>
      </c>
      <c r="B20" s="972"/>
      <c r="C20" s="972"/>
      <c r="D20" s="972"/>
      <c r="E20" s="693">
        <f t="shared" ref="E20" si="1">+E15-E16</f>
        <v>0</v>
      </c>
      <c r="F20" s="694">
        <f>+F15-F16</f>
        <v>0</v>
      </c>
      <c r="G20" s="693">
        <f t="shared" ref="G20:J20" si="2">+G15-G16</f>
        <v>0</v>
      </c>
      <c r="H20" s="694">
        <f t="shared" si="2"/>
        <v>0</v>
      </c>
      <c r="I20" s="693">
        <f t="shared" si="2"/>
        <v>0</v>
      </c>
      <c r="J20" s="694">
        <f t="shared" si="2"/>
        <v>0</v>
      </c>
      <c r="K20" s="981"/>
      <c r="L20" s="982"/>
      <c r="M20" s="982"/>
      <c r="N20" s="982"/>
      <c r="O20" s="982"/>
      <c r="P20" s="983"/>
      <c r="Q20" s="372"/>
      <c r="R20" s="372"/>
    </row>
    <row r="21" spans="1:22" ht="22.5" customHeight="1">
      <c r="A21" s="972" t="s">
        <v>872</v>
      </c>
      <c r="B21" s="972"/>
      <c r="C21" s="972"/>
      <c r="D21" s="972"/>
      <c r="E21" s="693">
        <f>+E20</f>
        <v>0</v>
      </c>
      <c r="F21" s="694">
        <f>+F20*6</f>
        <v>0</v>
      </c>
      <c r="G21" s="693">
        <f>+G20</f>
        <v>0</v>
      </c>
      <c r="H21" s="694">
        <f>+H20*6</f>
        <v>0</v>
      </c>
      <c r="I21" s="693">
        <f>+I20</f>
        <v>0</v>
      </c>
      <c r="J21" s="694">
        <f>+J20*6</f>
        <v>0</v>
      </c>
      <c r="K21" s="981" t="s">
        <v>885</v>
      </c>
      <c r="L21" s="982"/>
      <c r="M21" s="982"/>
      <c r="N21" s="982"/>
      <c r="O21" s="982"/>
      <c r="P21" s="983"/>
      <c r="Q21" s="372"/>
      <c r="R21" s="372"/>
    </row>
    <row r="22" spans="1:22" ht="22.5" customHeight="1">
      <c r="A22" s="972" t="s">
        <v>873</v>
      </c>
      <c r="B22" s="972"/>
      <c r="C22" s="972"/>
      <c r="D22" s="972"/>
      <c r="E22" s="693">
        <f>+E21</f>
        <v>0</v>
      </c>
      <c r="F22" s="694">
        <f>F21*1.015</f>
        <v>0</v>
      </c>
      <c r="G22" s="693">
        <f>+G21</f>
        <v>0</v>
      </c>
      <c r="H22" s="694">
        <f>H21*1.03</f>
        <v>0</v>
      </c>
      <c r="I22" s="693">
        <f>+I21</f>
        <v>0</v>
      </c>
      <c r="J22" s="694">
        <f>J21*1.03</f>
        <v>0</v>
      </c>
      <c r="K22" s="981" t="s">
        <v>886</v>
      </c>
      <c r="L22" s="982"/>
      <c r="M22" s="982"/>
      <c r="N22" s="982"/>
      <c r="O22" s="982"/>
      <c r="P22" s="983"/>
      <c r="Q22" s="372"/>
      <c r="R22" s="372"/>
    </row>
    <row r="23" spans="1:22" ht="22.5" customHeight="1">
      <c r="A23" s="972" t="s">
        <v>874</v>
      </c>
      <c r="B23" s="972"/>
      <c r="C23" s="972"/>
      <c r="D23" s="972"/>
      <c r="E23" s="689">
        <f>+E20</f>
        <v>0</v>
      </c>
      <c r="F23" s="690">
        <f>F22*2</f>
        <v>0</v>
      </c>
      <c r="G23" s="689">
        <f>+G20</f>
        <v>0</v>
      </c>
      <c r="H23" s="690">
        <f>H22*2</f>
        <v>0</v>
      </c>
      <c r="I23" s="689">
        <f>+I20</f>
        <v>0</v>
      </c>
      <c r="J23" s="690">
        <f>J22*2</f>
        <v>0</v>
      </c>
      <c r="K23" s="981" t="s">
        <v>887</v>
      </c>
      <c r="L23" s="982"/>
      <c r="M23" s="982"/>
      <c r="N23" s="982"/>
      <c r="O23" s="982"/>
      <c r="P23" s="983"/>
      <c r="Q23" s="372"/>
      <c r="R23" s="372"/>
    </row>
    <row r="24" spans="1:22" ht="22.5" customHeight="1">
      <c r="A24" s="972" t="s">
        <v>659</v>
      </c>
      <c r="B24" s="972"/>
      <c r="C24" s="972"/>
      <c r="D24" s="972"/>
      <c r="E24" s="689">
        <f t="shared" ref="E24:J24" si="3">+E25+E26+E27</f>
        <v>0</v>
      </c>
      <c r="F24" s="695">
        <f t="shared" si="3"/>
        <v>0</v>
      </c>
      <c r="G24" s="689">
        <f t="shared" si="3"/>
        <v>0</v>
      </c>
      <c r="H24" s="695">
        <f t="shared" si="3"/>
        <v>0</v>
      </c>
      <c r="I24" s="689">
        <f t="shared" si="3"/>
        <v>0</v>
      </c>
      <c r="J24" s="695">
        <f t="shared" si="3"/>
        <v>0</v>
      </c>
      <c r="K24" s="994"/>
      <c r="L24" s="995"/>
      <c r="M24" s="995"/>
      <c r="N24" s="995"/>
      <c r="O24" s="995"/>
      <c r="P24" s="996"/>
      <c r="Q24" s="372"/>
      <c r="R24" s="372"/>
    </row>
    <row r="25" spans="1:22" ht="22.5" customHeight="1">
      <c r="A25" s="974" t="s">
        <v>875</v>
      </c>
      <c r="B25" s="974"/>
      <c r="C25" s="974"/>
      <c r="D25" s="974"/>
      <c r="E25" s="691"/>
      <c r="F25" s="696"/>
      <c r="G25" s="691"/>
      <c r="H25" s="696"/>
      <c r="I25" s="691"/>
      <c r="J25" s="696"/>
      <c r="K25" s="997"/>
      <c r="L25" s="998"/>
      <c r="M25" s="998"/>
      <c r="N25" s="998"/>
      <c r="O25" s="998"/>
      <c r="P25" s="999"/>
      <c r="Q25" s="372"/>
      <c r="R25" s="372"/>
    </row>
    <row r="26" spans="1:22" ht="22.5" customHeight="1">
      <c r="A26" s="974" t="s">
        <v>14</v>
      </c>
      <c r="B26" s="974"/>
      <c r="C26" s="974"/>
      <c r="D26" s="974"/>
      <c r="E26" s="691"/>
      <c r="F26" s="696"/>
      <c r="G26" s="691"/>
      <c r="H26" s="696"/>
      <c r="I26" s="691"/>
      <c r="J26" s="696"/>
      <c r="K26" s="997"/>
      <c r="L26" s="998"/>
      <c r="M26" s="998"/>
      <c r="N26" s="998"/>
      <c r="O26" s="998"/>
      <c r="P26" s="999"/>
      <c r="Q26" s="372"/>
      <c r="R26" s="372"/>
    </row>
    <row r="27" spans="1:22" ht="22.5" customHeight="1">
      <c r="A27" s="974" t="s">
        <v>15</v>
      </c>
      <c r="B27" s="974"/>
      <c r="C27" s="974"/>
      <c r="D27" s="974"/>
      <c r="E27" s="691"/>
      <c r="F27" s="696"/>
      <c r="G27" s="691"/>
      <c r="H27" s="696"/>
      <c r="I27" s="691"/>
      <c r="J27" s="696"/>
      <c r="K27" s="1000"/>
      <c r="L27" s="1001"/>
      <c r="M27" s="1001"/>
      <c r="N27" s="1001"/>
      <c r="O27" s="1001"/>
      <c r="P27" s="1002"/>
      <c r="Q27" s="372"/>
      <c r="R27" s="372"/>
    </row>
    <row r="28" spans="1:22" ht="22.5" customHeight="1">
      <c r="A28" s="973" t="s">
        <v>658</v>
      </c>
      <c r="B28" s="973"/>
      <c r="C28" s="973"/>
      <c r="D28" s="973"/>
      <c r="E28" s="691"/>
      <c r="F28" s="696"/>
      <c r="G28" s="691">
        <v>0</v>
      </c>
      <c r="H28" s="696">
        <v>0</v>
      </c>
      <c r="I28" s="691">
        <v>0</v>
      </c>
      <c r="J28" s="696">
        <v>0</v>
      </c>
      <c r="K28" s="978"/>
      <c r="L28" s="979"/>
      <c r="M28" s="979"/>
      <c r="N28" s="979"/>
      <c r="O28" s="979"/>
      <c r="P28" s="980"/>
      <c r="Q28" s="372"/>
      <c r="R28" s="372"/>
      <c r="V28" s="369"/>
    </row>
    <row r="29" spans="1:22" ht="22.5" customHeight="1">
      <c r="A29" s="972" t="s">
        <v>876</v>
      </c>
      <c r="B29" s="972"/>
      <c r="C29" s="972"/>
      <c r="D29" s="972"/>
      <c r="E29" s="689">
        <f t="shared" ref="E29" si="4">E23+E24+E28</f>
        <v>0</v>
      </c>
      <c r="F29" s="690">
        <f>F23+F24+F28</f>
        <v>0</v>
      </c>
      <c r="G29" s="689">
        <f t="shared" ref="G29:J29" si="5">G23+G24+G28</f>
        <v>0</v>
      </c>
      <c r="H29" s="690">
        <f t="shared" si="5"/>
        <v>0</v>
      </c>
      <c r="I29" s="689">
        <f t="shared" si="5"/>
        <v>0</v>
      </c>
      <c r="J29" s="690">
        <f t="shared" si="5"/>
        <v>0</v>
      </c>
      <c r="K29" s="975"/>
      <c r="L29" s="976"/>
      <c r="M29" s="976"/>
      <c r="N29" s="976"/>
      <c r="O29" s="976"/>
      <c r="P29" s="977"/>
      <c r="Q29" s="372"/>
      <c r="R29" s="372"/>
    </row>
    <row r="30" spans="1:22" ht="22.5" customHeight="1">
      <c r="A30" s="972" t="s">
        <v>877</v>
      </c>
      <c r="B30" s="972"/>
      <c r="C30" s="972"/>
      <c r="D30" s="972"/>
      <c r="E30" s="689">
        <f t="shared" ref="E30:F30" si="6">+E31+E32</f>
        <v>0</v>
      </c>
      <c r="F30" s="690">
        <f t="shared" si="6"/>
        <v>0</v>
      </c>
      <c r="G30" s="689">
        <f>+G31+G32+G33</f>
        <v>0</v>
      </c>
      <c r="H30" s="690">
        <f>+H31+H32+H33</f>
        <v>0</v>
      </c>
      <c r="I30" s="689">
        <f>+I31+I32+I33</f>
        <v>0</v>
      </c>
      <c r="J30" s="690">
        <f>+J31+J32+J33</f>
        <v>0</v>
      </c>
      <c r="K30" s="1003"/>
      <c r="L30" s="1004"/>
      <c r="M30" s="1004"/>
      <c r="N30" s="1004"/>
      <c r="O30" s="1004"/>
      <c r="P30" s="1005"/>
      <c r="Q30" s="372"/>
      <c r="R30" s="372"/>
      <c r="T30" s="370"/>
    </row>
    <row r="31" spans="1:22" ht="44.25" customHeight="1">
      <c r="A31" s="971" t="s">
        <v>16</v>
      </c>
      <c r="B31" s="971"/>
      <c r="C31" s="971"/>
      <c r="D31" s="971"/>
      <c r="E31" s="693">
        <f>+E17</f>
        <v>0</v>
      </c>
      <c r="F31" s="692">
        <v>0</v>
      </c>
      <c r="G31" s="693">
        <f>+G17</f>
        <v>0</v>
      </c>
      <c r="H31" s="692">
        <v>0</v>
      </c>
      <c r="I31" s="693">
        <f>+I17</f>
        <v>0</v>
      </c>
      <c r="J31" s="692">
        <v>0</v>
      </c>
      <c r="K31" s="1006"/>
      <c r="L31" s="1007"/>
      <c r="M31" s="1007"/>
      <c r="N31" s="1007"/>
      <c r="O31" s="1007"/>
      <c r="P31" s="1008"/>
      <c r="Q31" s="372"/>
      <c r="R31" s="372"/>
    </row>
    <row r="32" spans="1:22" ht="22.5" customHeight="1">
      <c r="A32" s="971" t="s">
        <v>17</v>
      </c>
      <c r="B32" s="971"/>
      <c r="C32" s="971"/>
      <c r="D32" s="971"/>
      <c r="E32" s="691">
        <v>0</v>
      </c>
      <c r="F32" s="692">
        <v>0</v>
      </c>
      <c r="G32" s="691">
        <v>0</v>
      </c>
      <c r="H32" s="692">
        <v>0</v>
      </c>
      <c r="I32" s="691">
        <v>0</v>
      </c>
      <c r="J32" s="692">
        <v>0</v>
      </c>
      <c r="K32" s="1006"/>
      <c r="L32" s="1007"/>
      <c r="M32" s="1007"/>
      <c r="N32" s="1007"/>
      <c r="O32" s="1007"/>
      <c r="P32" s="1008"/>
      <c r="Q32" s="372"/>
      <c r="R32" s="372"/>
    </row>
    <row r="33" spans="1:21" ht="45" customHeight="1">
      <c r="A33" s="984" t="s">
        <v>878</v>
      </c>
      <c r="B33" s="985"/>
      <c r="C33" s="985"/>
      <c r="D33" s="986"/>
      <c r="E33" s="691">
        <v>0</v>
      </c>
      <c r="F33" s="692">
        <v>0</v>
      </c>
      <c r="G33" s="691">
        <v>0</v>
      </c>
      <c r="H33" s="692">
        <v>0</v>
      </c>
      <c r="I33" s="691">
        <v>0</v>
      </c>
      <c r="J33" s="692">
        <v>0</v>
      </c>
      <c r="K33" s="1009"/>
      <c r="L33" s="1010"/>
      <c r="M33" s="1010"/>
      <c r="N33" s="1010"/>
      <c r="O33" s="1010"/>
      <c r="P33" s="1011"/>
      <c r="Q33" s="372"/>
      <c r="R33" s="372"/>
      <c r="S33" s="370"/>
    </row>
    <row r="34" spans="1:21" s="9" customFormat="1" ht="22.5" customHeight="1">
      <c r="A34" s="973" t="s">
        <v>651</v>
      </c>
      <c r="B34" s="973"/>
      <c r="C34" s="973"/>
      <c r="D34" s="973"/>
      <c r="E34" s="691">
        <v>0</v>
      </c>
      <c r="F34" s="692">
        <v>0</v>
      </c>
      <c r="G34" s="691">
        <v>0</v>
      </c>
      <c r="H34" s="692">
        <v>0</v>
      </c>
      <c r="I34" s="691">
        <v>0</v>
      </c>
      <c r="J34" s="692">
        <v>0</v>
      </c>
      <c r="K34" s="1020"/>
      <c r="L34" s="1021"/>
      <c r="M34" s="1021"/>
      <c r="N34" s="1021"/>
      <c r="O34" s="1021"/>
      <c r="P34" s="1022"/>
      <c r="Q34" s="371"/>
      <c r="R34" s="371"/>
    </row>
    <row r="35" spans="1:21" s="9" customFormat="1" ht="45" customHeight="1">
      <c r="A35" s="972" t="s">
        <v>879</v>
      </c>
      <c r="B35" s="972"/>
      <c r="C35" s="972"/>
      <c r="D35" s="972"/>
      <c r="E35" s="689">
        <f>+E29+E34+E30</f>
        <v>0</v>
      </c>
      <c r="F35" s="690">
        <f>+F29+F30+F34</f>
        <v>0</v>
      </c>
      <c r="G35" s="689">
        <f>+G29+G34+G30</f>
        <v>0</v>
      </c>
      <c r="H35" s="690">
        <f>+H29+H30+H34</f>
        <v>0</v>
      </c>
      <c r="I35" s="689">
        <f>+I29+I34+I30</f>
        <v>0</v>
      </c>
      <c r="J35" s="690">
        <f>+J29+J30+J34</f>
        <v>0</v>
      </c>
      <c r="K35" s="1020"/>
      <c r="L35" s="1021"/>
      <c r="M35" s="1021"/>
      <c r="N35" s="1021"/>
      <c r="O35" s="1021"/>
      <c r="P35" s="1022"/>
      <c r="Q35" s="371"/>
      <c r="R35" s="371"/>
      <c r="T35" s="371"/>
      <c r="U35" s="371"/>
    </row>
    <row r="36" spans="1:21" ht="22.5" customHeight="1">
      <c r="A36" s="972" t="s">
        <v>880</v>
      </c>
      <c r="B36" s="972"/>
      <c r="C36" s="972"/>
      <c r="D36" s="972"/>
      <c r="E36" s="693"/>
      <c r="F36" s="694"/>
      <c r="G36" s="693"/>
      <c r="H36" s="694"/>
      <c r="I36" s="693"/>
      <c r="J36" s="694"/>
      <c r="K36" s="697"/>
      <c r="L36" s="372"/>
      <c r="M36" s="372"/>
      <c r="N36" s="372"/>
      <c r="O36" s="372"/>
      <c r="P36" s="698"/>
      <c r="Q36" s="372"/>
      <c r="R36" s="372"/>
      <c r="T36" s="372"/>
      <c r="U36" s="372"/>
    </row>
    <row r="37" spans="1:21" ht="22.5" customHeight="1" thickBot="1">
      <c r="A37" s="1018" t="s">
        <v>881</v>
      </c>
      <c r="B37" s="1018"/>
      <c r="C37" s="1018"/>
      <c r="D37" s="1018"/>
      <c r="E37" s="699"/>
      <c r="F37" s="700"/>
      <c r="G37" s="699"/>
      <c r="H37" s="700"/>
      <c r="I37" s="699"/>
      <c r="J37" s="700"/>
      <c r="K37" s="975"/>
      <c r="L37" s="976"/>
      <c r="M37" s="976"/>
      <c r="N37" s="976"/>
      <c r="O37" s="976"/>
      <c r="P37" s="977"/>
      <c r="Q37" s="372"/>
      <c r="R37" s="372"/>
      <c r="T37" s="372"/>
      <c r="U37" s="372"/>
    </row>
    <row r="38" spans="1:21" ht="22.5" customHeight="1" thickTop="1" thickBot="1">
      <c r="A38" s="1019" t="s">
        <v>882</v>
      </c>
      <c r="B38" s="1019"/>
      <c r="C38" s="1019"/>
      <c r="D38" s="1019"/>
      <c r="E38" s="701">
        <f>+E35+E37</f>
        <v>0</v>
      </c>
      <c r="F38" s="702">
        <f t="shared" ref="F38" si="7">+F35+F37</f>
        <v>0</v>
      </c>
      <c r="G38" s="701">
        <f>+G35+G37</f>
        <v>0</v>
      </c>
      <c r="H38" s="702">
        <f t="shared" ref="H38" si="8">+H35+H37</f>
        <v>0</v>
      </c>
      <c r="I38" s="701">
        <f>+I35+I37</f>
        <v>0</v>
      </c>
      <c r="J38" s="702">
        <f t="shared" ref="J38" si="9">+J35+J37</f>
        <v>0</v>
      </c>
      <c r="K38" s="1025"/>
      <c r="L38" s="1026"/>
      <c r="M38" s="1026"/>
      <c r="N38" s="1026"/>
      <c r="O38" s="1026"/>
      <c r="P38" s="1027"/>
      <c r="Q38" s="372"/>
      <c r="R38" s="372"/>
      <c r="T38" s="373"/>
      <c r="U38" s="372"/>
    </row>
    <row r="39" spans="1:21" ht="22.5" customHeight="1" thickTop="1">
      <c r="A39" s="1023" t="s">
        <v>884</v>
      </c>
      <c r="B39" s="1023"/>
      <c r="C39" s="1023"/>
      <c r="D39" s="1023"/>
      <c r="E39" s="703">
        <v>0</v>
      </c>
      <c r="F39" s="704">
        <v>0</v>
      </c>
      <c r="G39" s="703">
        <v>0</v>
      </c>
      <c r="H39" s="704">
        <v>0</v>
      </c>
      <c r="I39" s="703">
        <v>0</v>
      </c>
      <c r="J39" s="704">
        <v>0</v>
      </c>
      <c r="K39" s="1012"/>
      <c r="L39" s="1013"/>
      <c r="M39" s="1013"/>
      <c r="N39" s="1013"/>
      <c r="O39" s="1013"/>
      <c r="P39" s="1014"/>
      <c r="Q39" s="372"/>
      <c r="R39" s="372"/>
    </row>
    <row r="40" spans="1:21" ht="22.5" customHeight="1" thickBot="1">
      <c r="A40" s="1024" t="s">
        <v>883</v>
      </c>
      <c r="B40" s="1024"/>
      <c r="C40" s="1024"/>
      <c r="D40" s="1024"/>
      <c r="E40" s="705">
        <f>+E38</f>
        <v>0</v>
      </c>
      <c r="F40" s="706">
        <f t="shared" ref="F40" si="10">+F38-F39</f>
        <v>0</v>
      </c>
      <c r="G40" s="705">
        <f>+G38</f>
        <v>0</v>
      </c>
      <c r="H40" s="706">
        <f t="shared" ref="H40" si="11">+H38-H39</f>
        <v>0</v>
      </c>
      <c r="I40" s="705">
        <f>+I38</f>
        <v>0</v>
      </c>
      <c r="J40" s="706">
        <f t="shared" ref="J40" si="12">+J38-J39</f>
        <v>0</v>
      </c>
      <c r="K40" s="1015"/>
      <c r="L40" s="1016"/>
      <c r="M40" s="1016"/>
      <c r="N40" s="1016"/>
      <c r="O40" s="1016"/>
      <c r="P40" s="1017"/>
      <c r="Q40" s="372"/>
      <c r="R40" s="372"/>
    </row>
    <row r="41" spans="1:21" ht="20.25" customHeight="1" thickTop="1">
      <c r="A41" s="375"/>
      <c r="B41" s="299"/>
      <c r="C41" s="299"/>
      <c r="D41" s="299"/>
      <c r="E41" s="299"/>
      <c r="F41" s="299"/>
      <c r="G41" s="299"/>
      <c r="H41" s="299"/>
      <c r="I41" s="302"/>
      <c r="J41" s="303"/>
      <c r="K41" s="51"/>
      <c r="L41" s="51"/>
      <c r="M41" s="51"/>
    </row>
    <row r="42" spans="1:21" ht="23.45" customHeight="1">
      <c r="B42" s="14" t="s">
        <v>18</v>
      </c>
      <c r="C42" s="10"/>
      <c r="I42" s="53"/>
      <c r="J42" s="248"/>
      <c r="K42" s="1"/>
      <c r="T42" s="370"/>
    </row>
    <row r="43" spans="1:21" s="8" customFormat="1">
      <c r="K43" s="52"/>
    </row>
  </sheetData>
  <mergeCells count="68">
    <mergeCell ref="E4:G4"/>
    <mergeCell ref="I12:J12"/>
    <mergeCell ref="K5:L5"/>
    <mergeCell ref="N9:P9"/>
    <mergeCell ref="A9:B9"/>
    <mergeCell ref="D6:G6"/>
    <mergeCell ref="D7:G7"/>
    <mergeCell ref="D9:G9"/>
    <mergeCell ref="E11:F11"/>
    <mergeCell ref="A1:P1"/>
    <mergeCell ref="O5:P5"/>
    <mergeCell ref="A20:D20"/>
    <mergeCell ref="B2:J2"/>
    <mergeCell ref="M5:N5"/>
    <mergeCell ref="L3:R3"/>
    <mergeCell ref="K16:P19"/>
    <mergeCell ref="A18:D18"/>
    <mergeCell ref="N10:P10"/>
    <mergeCell ref="K20:P20"/>
    <mergeCell ref="K11:P13"/>
    <mergeCell ref="K14:P14"/>
    <mergeCell ref="K15:P15"/>
    <mergeCell ref="B5:C5"/>
    <mergeCell ref="D5:G5"/>
    <mergeCell ref="E12:F12"/>
    <mergeCell ref="K39:P39"/>
    <mergeCell ref="K40:P40"/>
    <mergeCell ref="A36:D36"/>
    <mergeCell ref="A34:D34"/>
    <mergeCell ref="A37:D37"/>
    <mergeCell ref="A38:D38"/>
    <mergeCell ref="A35:D35"/>
    <mergeCell ref="K35:P35"/>
    <mergeCell ref="K37:P37"/>
    <mergeCell ref="A39:D39"/>
    <mergeCell ref="A40:D40"/>
    <mergeCell ref="K34:P34"/>
    <mergeCell ref="K38:P38"/>
    <mergeCell ref="A33:D33"/>
    <mergeCell ref="A30:D30"/>
    <mergeCell ref="K23:P23"/>
    <mergeCell ref="A32:D32"/>
    <mergeCell ref="B3:J3"/>
    <mergeCell ref="A17:D17"/>
    <mergeCell ref="A16:D16"/>
    <mergeCell ref="A15:D15"/>
    <mergeCell ref="A14:D14"/>
    <mergeCell ref="G12:H12"/>
    <mergeCell ref="G11:J11"/>
    <mergeCell ref="A11:D13"/>
    <mergeCell ref="D8:G8"/>
    <mergeCell ref="K24:P27"/>
    <mergeCell ref="K30:P33"/>
    <mergeCell ref="A19:D19"/>
    <mergeCell ref="K29:P29"/>
    <mergeCell ref="K28:P28"/>
    <mergeCell ref="A24:D24"/>
    <mergeCell ref="A22:D22"/>
    <mergeCell ref="A21:D21"/>
    <mergeCell ref="A23:D23"/>
    <mergeCell ref="K21:P21"/>
    <mergeCell ref="K22:P22"/>
    <mergeCell ref="A25:D25"/>
    <mergeCell ref="A31:D31"/>
    <mergeCell ref="A29:D29"/>
    <mergeCell ref="A28:D28"/>
    <mergeCell ref="A27:D27"/>
    <mergeCell ref="A26:D26"/>
  </mergeCells>
  <phoneticPr fontId="27" type="noConversion"/>
  <printOptions horizontalCentered="1"/>
  <pageMargins left="0.2" right="0.2" top="0.43307086614173201" bottom="0.27" header="0.23622047244094499" footer="0"/>
  <pageSetup paperSize="9" scale="47" fitToWidth="0" orientation="portrait" r:id="rId1"/>
  <headerFooter>
    <oddHeader>&amp;R&amp;"TH SarabunPSK,Bold"&amp;16ข้าราชการ</oddHeader>
  </headerFooter>
  <colBreaks count="1" manualBreakCount="1">
    <brk id="16" max="4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15FB-A3B6-45D4-BA8E-CE1E4BCA465A}">
  <sheetPr>
    <tabColor theme="9"/>
    <pageSetUpPr fitToPage="1"/>
  </sheetPr>
  <dimension ref="A2:L41"/>
  <sheetViews>
    <sheetView zoomScale="90" zoomScaleNormal="90" zoomScaleSheetLayoutView="80" workbookViewId="0">
      <selection activeCell="K15" sqref="K15"/>
    </sheetView>
  </sheetViews>
  <sheetFormatPr defaultColWidth="9" defaultRowHeight="21"/>
  <cols>
    <col min="1" max="1" width="12" style="8" customWidth="1"/>
    <col min="2" max="2" width="13.7109375" style="8" customWidth="1"/>
    <col min="3" max="3" width="11" style="8" customWidth="1"/>
    <col min="4" max="4" width="20.7109375" style="8" customWidth="1"/>
    <col min="5" max="5" width="10.7109375" style="8" customWidth="1"/>
    <col min="6" max="6" width="13.7109375" style="8" customWidth="1"/>
    <col min="7" max="7" width="10.7109375" style="8" customWidth="1"/>
    <col min="8" max="8" width="13.7109375" style="8" customWidth="1"/>
    <col min="9" max="10" width="7.7109375" style="8" customWidth="1"/>
    <col min="11" max="11" width="65.7109375" style="8" customWidth="1"/>
    <col min="12" max="12" width="35.7109375" style="8" customWidth="1"/>
    <col min="13" max="16384" width="9" style="8"/>
  </cols>
  <sheetData>
    <row r="2" spans="1:12">
      <c r="A2" s="365" t="s">
        <v>698</v>
      </c>
      <c r="D2" s="6" t="s">
        <v>3</v>
      </c>
      <c r="E2" s="1072">
        <f>H6</f>
        <v>0</v>
      </c>
      <c r="F2" s="1072"/>
      <c r="G2" s="52"/>
      <c r="I2" s="1073"/>
      <c r="J2" s="1073"/>
      <c r="K2" s="299"/>
      <c r="L2" s="299"/>
    </row>
    <row r="3" spans="1:12" ht="24" customHeight="1">
      <c r="A3" s="1074" t="s">
        <v>699</v>
      </c>
      <c r="B3" s="1074" t="s">
        <v>10</v>
      </c>
      <c r="C3" s="1074"/>
      <c r="D3" s="1074"/>
      <c r="E3" s="1075" t="s">
        <v>890</v>
      </c>
      <c r="F3" s="1075"/>
      <c r="G3" s="1076" t="s">
        <v>867</v>
      </c>
      <c r="H3" s="1077"/>
      <c r="I3" s="1074" t="s">
        <v>11</v>
      </c>
      <c r="J3" s="1074"/>
      <c r="K3" s="299"/>
      <c r="L3" s="299"/>
    </row>
    <row r="4" spans="1:12" ht="24" customHeight="1">
      <c r="A4" s="1074"/>
      <c r="B4" s="1074"/>
      <c r="C4" s="1074"/>
      <c r="D4" s="1074"/>
      <c r="E4" s="1075" t="s">
        <v>161</v>
      </c>
      <c r="F4" s="1075"/>
      <c r="G4" s="1075" t="s">
        <v>19</v>
      </c>
      <c r="H4" s="1075"/>
      <c r="I4" s="1074"/>
      <c r="J4" s="1074"/>
      <c r="K4" s="299"/>
      <c r="L4" s="299"/>
    </row>
    <row r="5" spans="1:12" ht="24" customHeight="1">
      <c r="A5" s="1074"/>
      <c r="B5" s="1074"/>
      <c r="C5" s="1074"/>
      <c r="D5" s="1074"/>
      <c r="E5" s="304" t="s">
        <v>2</v>
      </c>
      <c r="F5" s="667" t="s">
        <v>3</v>
      </c>
      <c r="G5" s="304" t="s">
        <v>2</v>
      </c>
      <c r="H5" s="667" t="s">
        <v>3</v>
      </c>
      <c r="I5" s="1074"/>
      <c r="J5" s="1074"/>
      <c r="K5" s="299"/>
      <c r="L5" s="299"/>
    </row>
    <row r="6" spans="1:12" ht="21.75" thickBot="1">
      <c r="A6" s="1067" t="s">
        <v>20</v>
      </c>
      <c r="B6" s="1067"/>
      <c r="C6" s="1067"/>
      <c r="D6" s="1067"/>
      <c r="E6" s="767">
        <v>0</v>
      </c>
      <c r="F6" s="768">
        <f>F7+F9+F11+F13</f>
        <v>0</v>
      </c>
      <c r="G6" s="769">
        <v>0</v>
      </c>
      <c r="H6" s="768">
        <f>H7+H9+H11+H13</f>
        <v>0</v>
      </c>
      <c r="I6" s="1068"/>
      <c r="J6" s="1068"/>
      <c r="K6" s="299"/>
      <c r="L6" s="299"/>
    </row>
    <row r="7" spans="1:12" s="365" customFormat="1" ht="21.75" thickTop="1">
      <c r="A7" s="1069" t="s">
        <v>700</v>
      </c>
      <c r="B7" s="1069"/>
      <c r="C7" s="1069"/>
      <c r="D7" s="1069"/>
      <c r="E7" s="850">
        <v>0</v>
      </c>
      <c r="F7" s="851">
        <f>F8</f>
        <v>0</v>
      </c>
      <c r="G7" s="852">
        <v>0</v>
      </c>
      <c r="H7" s="851">
        <f>H8</f>
        <v>0</v>
      </c>
      <c r="I7" s="1070"/>
      <c r="J7" s="1070"/>
      <c r="K7" s="766"/>
      <c r="L7" s="766"/>
    </row>
    <row r="8" spans="1:12">
      <c r="A8" s="366"/>
      <c r="B8" s="1063" t="s">
        <v>701</v>
      </c>
      <c r="C8" s="1063"/>
      <c r="D8" s="1063"/>
      <c r="E8" s="367">
        <v>0</v>
      </c>
      <c r="F8" s="368">
        <v>0</v>
      </c>
      <c r="G8" s="367">
        <v>0</v>
      </c>
      <c r="H8" s="368">
        <v>0</v>
      </c>
      <c r="I8" s="1071"/>
      <c r="J8" s="1071"/>
      <c r="K8" s="299"/>
      <c r="L8" s="299"/>
    </row>
    <row r="9" spans="1:12" s="365" customFormat="1">
      <c r="A9" s="1065" t="s">
        <v>702</v>
      </c>
      <c r="B9" s="1065"/>
      <c r="C9" s="1065"/>
      <c r="D9" s="1065"/>
      <c r="E9" s="682">
        <v>0</v>
      </c>
      <c r="F9" s="683">
        <f>F10</f>
        <v>0</v>
      </c>
      <c r="G9" s="682">
        <v>0</v>
      </c>
      <c r="H9" s="683">
        <f>H10</f>
        <v>0</v>
      </c>
      <c r="I9" s="1066"/>
      <c r="J9" s="1066"/>
      <c r="K9" s="766"/>
      <c r="L9" s="766"/>
    </row>
    <row r="10" spans="1:12">
      <c r="A10" s="366"/>
      <c r="B10" s="1063" t="s">
        <v>703</v>
      </c>
      <c r="C10" s="1063"/>
      <c r="D10" s="1063"/>
      <c r="E10" s="367">
        <v>0</v>
      </c>
      <c r="F10" s="368">
        <v>0</v>
      </c>
      <c r="G10" s="367">
        <v>0</v>
      </c>
      <c r="H10" s="368">
        <v>0</v>
      </c>
      <c r="I10" s="1063"/>
      <c r="J10" s="1063"/>
      <c r="K10" s="299"/>
      <c r="L10" s="299"/>
    </row>
    <row r="11" spans="1:12" s="365" customFormat="1">
      <c r="A11" s="1065" t="s">
        <v>704</v>
      </c>
      <c r="B11" s="1065"/>
      <c r="C11" s="1065"/>
      <c r="D11" s="1065"/>
      <c r="E11" s="682">
        <v>0</v>
      </c>
      <c r="F11" s="683">
        <f>F12</f>
        <v>0</v>
      </c>
      <c r="G11" s="682">
        <v>0</v>
      </c>
      <c r="H11" s="682">
        <f>H12</f>
        <v>0</v>
      </c>
      <c r="I11" s="1066"/>
      <c r="J11" s="1066"/>
      <c r="K11" s="766"/>
      <c r="L11" s="766"/>
    </row>
    <row r="12" spans="1:12">
      <c r="A12" s="366"/>
      <c r="B12" s="1063" t="s">
        <v>705</v>
      </c>
      <c r="C12" s="1063"/>
      <c r="D12" s="1063"/>
      <c r="E12" s="367">
        <v>0</v>
      </c>
      <c r="F12" s="368">
        <v>0</v>
      </c>
      <c r="G12" s="367">
        <v>0</v>
      </c>
      <c r="H12" s="367">
        <v>0</v>
      </c>
      <c r="I12" s="1063"/>
      <c r="J12" s="1063"/>
      <c r="K12" s="299"/>
      <c r="L12" s="299"/>
    </row>
    <row r="13" spans="1:12" s="365" customFormat="1">
      <c r="A13" s="1065" t="s">
        <v>706</v>
      </c>
      <c r="B13" s="1065"/>
      <c r="C13" s="1065"/>
      <c r="D13" s="1065"/>
      <c r="E13" s="682">
        <v>0</v>
      </c>
      <c r="F13" s="683">
        <f>F14+F15</f>
        <v>0</v>
      </c>
      <c r="G13" s="682">
        <v>0</v>
      </c>
      <c r="H13" s="683">
        <f>H14+H15</f>
        <v>0</v>
      </c>
      <c r="I13" s="1066"/>
      <c r="J13" s="1066"/>
      <c r="K13" s="766"/>
      <c r="L13" s="766"/>
    </row>
    <row r="14" spans="1:12">
      <c r="A14" s="366"/>
      <c r="B14" s="1063" t="s">
        <v>707</v>
      </c>
      <c r="C14" s="1063"/>
      <c r="D14" s="1063"/>
      <c r="E14" s="367">
        <v>0</v>
      </c>
      <c r="F14" s="368">
        <v>0</v>
      </c>
      <c r="G14" s="367">
        <v>0</v>
      </c>
      <c r="H14" s="368">
        <v>0</v>
      </c>
      <c r="I14" s="1063"/>
      <c r="J14" s="1063"/>
      <c r="K14" s="299"/>
      <c r="L14" s="299"/>
    </row>
    <row r="15" spans="1:12" ht="49.5" customHeight="1">
      <c r="A15" s="366"/>
      <c r="B15" s="1063" t="s">
        <v>710</v>
      </c>
      <c r="C15" s="1063"/>
      <c r="D15" s="1063"/>
      <c r="E15" s="367">
        <v>0</v>
      </c>
      <c r="F15" s="368">
        <v>0</v>
      </c>
      <c r="G15" s="367">
        <v>0</v>
      </c>
      <c r="H15" s="368">
        <v>0</v>
      </c>
      <c r="I15" s="1063"/>
      <c r="J15" s="1063"/>
      <c r="K15" s="299"/>
      <c r="L15" s="299"/>
    </row>
    <row r="16" spans="1:12" s="11" customFormat="1">
      <c r="A16" s="1064"/>
      <c r="B16" s="1064"/>
      <c r="C16" s="1064"/>
      <c r="D16" s="1064"/>
      <c r="E16" s="1064"/>
      <c r="F16" s="1064"/>
      <c r="G16" s="1064"/>
      <c r="H16" s="1064"/>
      <c r="I16" s="1064"/>
      <c r="J16" s="1064"/>
      <c r="K16" s="299"/>
      <c r="L16" s="299"/>
    </row>
    <row r="17" ht="24" customHeight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8" hidden="1"/>
    <row r="39" ht="24" customHeight="1"/>
    <row r="40" ht="24" customHeight="1"/>
    <row r="41" ht="24" customHeight="1"/>
  </sheetData>
  <mergeCells count="30">
    <mergeCell ref="E2:F2"/>
    <mergeCell ref="I2:J2"/>
    <mergeCell ref="A3:A5"/>
    <mergeCell ref="B3:D5"/>
    <mergeCell ref="E3:F3"/>
    <mergeCell ref="G3:H3"/>
    <mergeCell ref="I3:J5"/>
    <mergeCell ref="E4:F4"/>
    <mergeCell ref="G4:H4"/>
    <mergeCell ref="A6:D6"/>
    <mergeCell ref="I6:J6"/>
    <mergeCell ref="A7:D7"/>
    <mergeCell ref="I7:J7"/>
    <mergeCell ref="B8:D8"/>
    <mergeCell ref="I8:J8"/>
    <mergeCell ref="A9:D9"/>
    <mergeCell ref="I9:J9"/>
    <mergeCell ref="B10:D10"/>
    <mergeCell ref="I10:J10"/>
    <mergeCell ref="A11:D11"/>
    <mergeCell ref="I11:J11"/>
    <mergeCell ref="B15:D15"/>
    <mergeCell ref="I15:J15"/>
    <mergeCell ref="A16:J16"/>
    <mergeCell ref="B12:D12"/>
    <mergeCell ref="I12:J12"/>
    <mergeCell ref="A13:D13"/>
    <mergeCell ref="I13:J13"/>
    <mergeCell ref="B14:D14"/>
    <mergeCell ref="I14:J14"/>
  </mergeCells>
  <printOptions horizontalCentered="1"/>
  <pageMargins left="0.25" right="0.25" top="0.643700787" bottom="0.15748031496063" header="0.23622047244094499" footer="0"/>
  <pageSetup paperSize="9" scale="81" fitToHeight="0" orientation="portrait" r:id="rId1"/>
  <headerFooter>
    <oddHeader>&amp;R&amp;"TH SarabunPSK,Bold"&amp;16ข้าราชการ</oddHeader>
  </headerFooter>
  <rowBreaks count="1" manualBreakCount="1">
    <brk id="1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F9E6-8936-459A-9C38-35CE44CBBCE7}">
  <sheetPr>
    <tabColor theme="5"/>
    <pageSetUpPr fitToPage="1"/>
  </sheetPr>
  <dimension ref="A1:Q34"/>
  <sheetViews>
    <sheetView zoomScale="90" zoomScaleNormal="90" zoomScaleSheetLayoutView="90" workbookViewId="0">
      <selection activeCell="G17" sqref="G17"/>
    </sheetView>
  </sheetViews>
  <sheetFormatPr defaultColWidth="9.140625" defaultRowHeight="21"/>
  <cols>
    <col min="1" max="1" width="20.28515625" style="7" customWidth="1"/>
    <col min="2" max="2" width="10.5703125" style="7" customWidth="1"/>
    <col min="3" max="3" width="13.85546875" style="7" customWidth="1"/>
    <col min="4" max="4" width="9.28515625" style="7" customWidth="1"/>
    <col min="5" max="5" width="12.7109375" style="7" customWidth="1"/>
    <col min="6" max="6" width="10.85546875" style="7" customWidth="1"/>
    <col min="7" max="7" width="9.7109375" style="7" customWidth="1"/>
    <col min="8" max="8" width="18.42578125" style="7" customWidth="1"/>
    <col min="9" max="9" width="10.7109375" style="7" customWidth="1"/>
    <col min="10" max="10" width="17.5703125" style="7" customWidth="1"/>
    <col min="11" max="11" width="15.140625" style="7" customWidth="1"/>
    <col min="12" max="12" width="12.28515625" style="7" customWidth="1"/>
    <col min="13" max="13" width="12.5703125" style="7" customWidth="1"/>
    <col min="14" max="14" width="10.42578125" style="7" customWidth="1"/>
    <col min="15" max="15" width="5.42578125" style="7" customWidth="1"/>
    <col min="16" max="16" width="2.7109375" style="7" customWidth="1"/>
    <col min="17" max="16384" width="9.140625" style="7"/>
  </cols>
  <sheetData>
    <row r="1" spans="1:16" ht="23.25" customHeight="1">
      <c r="A1" s="1028" t="s">
        <v>893</v>
      </c>
      <c r="B1" s="1028"/>
      <c r="C1" s="1028"/>
      <c r="D1" s="1028"/>
      <c r="E1" s="1028"/>
      <c r="F1" s="1028"/>
      <c r="G1" s="1028"/>
      <c r="H1" s="1028"/>
      <c r="I1" s="1028"/>
      <c r="J1" s="1028"/>
      <c r="K1" s="1028"/>
      <c r="L1" s="1028"/>
      <c r="M1" s="1028"/>
      <c r="N1" s="1028"/>
      <c r="O1" s="1028"/>
      <c r="P1" s="1028"/>
    </row>
    <row r="2" spans="1:16">
      <c r="A2" s="1028" t="s">
        <v>649</v>
      </c>
      <c r="B2" s="1028"/>
      <c r="C2" s="1028"/>
      <c r="D2" s="1028"/>
      <c r="E2" s="1028"/>
      <c r="F2" s="1028"/>
      <c r="G2" s="1028"/>
      <c r="H2" s="1028"/>
      <c r="I2" s="1028"/>
      <c r="J2" s="1028"/>
      <c r="K2" s="1028"/>
      <c r="L2" s="1028"/>
      <c r="M2" s="1028"/>
      <c r="N2" s="1028"/>
      <c r="O2" s="1028"/>
      <c r="P2" s="1028"/>
    </row>
    <row r="3" spans="1:16" s="753" customFormat="1">
      <c r="A3" s="2" t="s">
        <v>0</v>
      </c>
      <c r="B3" s="1030" t="s">
        <v>694</v>
      </c>
      <c r="C3" s="1030"/>
      <c r="D3" s="1030"/>
      <c r="E3" s="21"/>
      <c r="F3" s="21"/>
      <c r="G3" s="12"/>
      <c r="H3" s="1079"/>
      <c r="I3" s="1079"/>
      <c r="J3" s="774"/>
      <c r="K3" s="775"/>
    </row>
    <row r="4" spans="1:16" s="753" customFormat="1">
      <c r="A4" s="2" t="s">
        <v>1</v>
      </c>
      <c r="B4" s="1080" t="s">
        <v>695</v>
      </c>
      <c r="C4" s="1080"/>
      <c r="D4" s="1080"/>
      <c r="E4" s="21"/>
      <c r="F4" s="21"/>
      <c r="G4" s="12"/>
      <c r="H4" s="21"/>
      <c r="I4" s="21"/>
      <c r="J4" s="21"/>
    </row>
    <row r="5" spans="1:16" s="726" customFormat="1" ht="29.25" customHeight="1">
      <c r="A5" s="776" t="s">
        <v>449</v>
      </c>
      <c r="B5" s="777" t="s">
        <v>20</v>
      </c>
      <c r="C5" s="778">
        <f>+I27</f>
        <v>0</v>
      </c>
      <c r="D5" s="779" t="s">
        <v>2</v>
      </c>
      <c r="E5" s="780"/>
      <c r="F5" s="781"/>
      <c r="G5" s="782"/>
      <c r="H5" s="783"/>
      <c r="I5" s="780"/>
      <c r="J5" s="781"/>
      <c r="K5" s="784"/>
      <c r="L5" s="784"/>
      <c r="M5" s="780"/>
      <c r="N5" s="784"/>
      <c r="P5" s="784"/>
    </row>
    <row r="6" spans="1:16" s="710" customFormat="1" ht="21" customHeight="1">
      <c r="A6" s="50" t="s">
        <v>648</v>
      </c>
      <c r="B6" s="4"/>
      <c r="C6" s="2" t="s">
        <v>672</v>
      </c>
      <c r="D6" s="1081">
        <f>+I27</f>
        <v>0</v>
      </c>
      <c r="E6" s="1081"/>
      <c r="F6" s="1081"/>
      <c r="G6" s="1081"/>
      <c r="H6" s="5" t="s">
        <v>2</v>
      </c>
      <c r="I6" s="5"/>
      <c r="J6" s="2" t="s">
        <v>3</v>
      </c>
      <c r="K6" s="1082">
        <f>+J27</f>
        <v>0</v>
      </c>
      <c r="L6" s="1083"/>
      <c r="M6" s="5" t="s">
        <v>5</v>
      </c>
      <c r="N6" s="5"/>
      <c r="O6" s="272"/>
      <c r="P6" s="272"/>
    </row>
    <row r="7" spans="1:16" s="753" customFormat="1">
      <c r="A7" s="785" t="s">
        <v>849</v>
      </c>
      <c r="B7" s="786"/>
      <c r="C7" s="787" t="s">
        <v>6</v>
      </c>
      <c r="D7" s="1084" t="s">
        <v>894</v>
      </c>
      <c r="E7" s="1084"/>
      <c r="F7" s="786">
        <v>0</v>
      </c>
      <c r="G7" s="787" t="s">
        <v>6</v>
      </c>
      <c r="H7" s="787" t="s">
        <v>7</v>
      </c>
      <c r="I7" s="788" t="e">
        <f>+F7/B7*100</f>
        <v>#DIV/0!</v>
      </c>
      <c r="J7" s="785" t="s">
        <v>8</v>
      </c>
      <c r="K7" s="789">
        <f>+B7-F7</f>
        <v>0</v>
      </c>
      <c r="L7" s="787" t="s">
        <v>6</v>
      </c>
      <c r="M7" s="787" t="s">
        <v>7</v>
      </c>
      <c r="N7" s="788" t="e">
        <f>+K7/B7*100</f>
        <v>#DIV/0!</v>
      </c>
    </row>
    <row r="8" spans="1:16" s="753" customFormat="1" ht="26.25" customHeight="1">
      <c r="A8" s="785" t="s">
        <v>863</v>
      </c>
      <c r="B8" s="790">
        <v>0</v>
      </c>
      <c r="C8" s="787" t="s">
        <v>6</v>
      </c>
      <c r="D8" s="1085" t="s">
        <v>865</v>
      </c>
      <c r="E8" s="1085"/>
      <c r="F8" s="791">
        <v>0</v>
      </c>
      <c r="G8" s="787" t="s">
        <v>6</v>
      </c>
      <c r="H8" s="787" t="s">
        <v>7</v>
      </c>
      <c r="I8" s="792" t="e">
        <f>+F8/B8*100</f>
        <v>#DIV/0!</v>
      </c>
      <c r="J8" s="785" t="s">
        <v>8</v>
      </c>
      <c r="K8" s="790">
        <f>+B8-F8</f>
        <v>0</v>
      </c>
      <c r="L8" s="787" t="s">
        <v>6</v>
      </c>
      <c r="M8" s="787" t="s">
        <v>7</v>
      </c>
      <c r="N8" s="792" t="e">
        <f>+K8/B8*100</f>
        <v>#DIV/0!</v>
      </c>
    </row>
    <row r="9" spans="1:16" s="753" customFormat="1" ht="21" customHeight="1">
      <c r="A9" s="1086" t="s">
        <v>656</v>
      </c>
      <c r="B9" s="1086"/>
      <c r="C9" s="793"/>
      <c r="D9" s="1087" t="s">
        <v>657</v>
      </c>
      <c r="E9" s="1087"/>
      <c r="F9" s="1087"/>
      <c r="G9" s="1087"/>
      <c r="H9" s="20"/>
      <c r="I9" s="20"/>
      <c r="J9" s="20"/>
      <c r="K9" s="1078"/>
      <c r="L9" s="1078"/>
      <c r="M9" s="1078"/>
      <c r="N9" s="1078"/>
      <c r="O9" s="1078"/>
      <c r="P9" s="1078"/>
    </row>
    <row r="10" spans="1:16" s="753" customFormat="1" ht="21" customHeight="1">
      <c r="A10" s="794" t="s">
        <v>670</v>
      </c>
      <c r="B10" s="795">
        <f>+B8/12</f>
        <v>0</v>
      </c>
      <c r="C10" s="796" t="s">
        <v>6</v>
      </c>
      <c r="D10" s="796"/>
      <c r="E10" s="794" t="s">
        <v>670</v>
      </c>
      <c r="F10" s="795">
        <f>+F8/3</f>
        <v>0</v>
      </c>
      <c r="G10" s="796" t="s">
        <v>6</v>
      </c>
      <c r="H10" s="797"/>
      <c r="I10" s="797"/>
      <c r="J10" s="797"/>
      <c r="K10" s="1078" t="s">
        <v>9</v>
      </c>
      <c r="L10" s="1078"/>
      <c r="M10" s="1078"/>
      <c r="N10" s="1078"/>
      <c r="O10" s="1078"/>
      <c r="P10" s="1078"/>
    </row>
    <row r="11" spans="1:16" ht="20.25" customHeight="1">
      <c r="A11" s="1088" t="s">
        <v>10</v>
      </c>
      <c r="B11" s="1089"/>
      <c r="C11" s="1089"/>
      <c r="D11" s="1089"/>
      <c r="E11" s="1094" t="s">
        <v>850</v>
      </c>
      <c r="F11" s="1094"/>
      <c r="G11" s="1095" t="s">
        <v>867</v>
      </c>
      <c r="H11" s="1095"/>
      <c r="I11" s="1095"/>
      <c r="J11" s="1095"/>
      <c r="K11" s="1088" t="s">
        <v>11</v>
      </c>
      <c r="L11" s="1089"/>
      <c r="M11" s="1089"/>
      <c r="N11" s="1089"/>
      <c r="O11" s="1089"/>
      <c r="P11" s="1096"/>
    </row>
    <row r="12" spans="1:16" ht="20.25" customHeight="1">
      <c r="A12" s="1090"/>
      <c r="B12" s="1091"/>
      <c r="C12" s="1091"/>
      <c r="D12" s="1091"/>
      <c r="E12" s="1095" t="s">
        <v>161</v>
      </c>
      <c r="F12" s="1095"/>
      <c r="G12" s="1095" t="s">
        <v>19</v>
      </c>
      <c r="H12" s="1095"/>
      <c r="I12" s="1095" t="s">
        <v>42</v>
      </c>
      <c r="J12" s="1095"/>
      <c r="K12" s="1090"/>
      <c r="L12" s="1091"/>
      <c r="M12" s="1091"/>
      <c r="N12" s="1091"/>
      <c r="O12" s="1091"/>
      <c r="P12" s="1097"/>
    </row>
    <row r="13" spans="1:16">
      <c r="A13" s="1092"/>
      <c r="B13" s="1093"/>
      <c r="C13" s="1093"/>
      <c r="D13" s="1093"/>
      <c r="E13" s="848" t="s">
        <v>2</v>
      </c>
      <c r="F13" s="849" t="s">
        <v>3</v>
      </c>
      <c r="G13" s="848" t="s">
        <v>2</v>
      </c>
      <c r="H13" s="849" t="s">
        <v>3</v>
      </c>
      <c r="I13" s="848" t="s">
        <v>2</v>
      </c>
      <c r="J13" s="849" t="s">
        <v>3</v>
      </c>
      <c r="K13" s="1092"/>
      <c r="L13" s="1093"/>
      <c r="M13" s="1093"/>
      <c r="N13" s="1093"/>
      <c r="O13" s="1093"/>
      <c r="P13" s="1098"/>
    </row>
    <row r="14" spans="1:16" ht="75" customHeight="1">
      <c r="A14" s="981" t="s">
        <v>895</v>
      </c>
      <c r="B14" s="982"/>
      <c r="C14" s="982"/>
      <c r="D14" s="982"/>
      <c r="E14" s="802">
        <v>0</v>
      </c>
      <c r="F14" s="803">
        <v>0</v>
      </c>
      <c r="G14" s="802">
        <v>0</v>
      </c>
      <c r="H14" s="803">
        <v>0</v>
      </c>
      <c r="I14" s="802">
        <v>0</v>
      </c>
      <c r="J14" s="803">
        <v>0</v>
      </c>
      <c r="K14" s="1099" t="s">
        <v>902</v>
      </c>
      <c r="L14" s="982"/>
      <c r="M14" s="982"/>
      <c r="N14" s="982"/>
      <c r="O14" s="982"/>
      <c r="P14" s="983"/>
    </row>
    <row r="15" spans="1:16" ht="21.75" customHeight="1">
      <c r="A15" s="1100" t="s">
        <v>896</v>
      </c>
      <c r="B15" s="1101"/>
      <c r="C15" s="1101"/>
      <c r="D15" s="1101"/>
      <c r="E15" s="804">
        <f t="shared" ref="E15:J15" si="0">+E16+E17+E18+E19</f>
        <v>0</v>
      </c>
      <c r="F15" s="805">
        <f t="shared" si="0"/>
        <v>0</v>
      </c>
      <c r="G15" s="804">
        <f t="shared" si="0"/>
        <v>0</v>
      </c>
      <c r="H15" s="805">
        <f t="shared" si="0"/>
        <v>0</v>
      </c>
      <c r="I15" s="804">
        <f t="shared" si="0"/>
        <v>0</v>
      </c>
      <c r="J15" s="805">
        <f t="shared" si="0"/>
        <v>0</v>
      </c>
      <c r="K15" s="1102" t="s">
        <v>903</v>
      </c>
      <c r="L15" s="1103"/>
      <c r="M15" s="1103"/>
      <c r="N15" s="1103"/>
      <c r="O15" s="1103"/>
      <c r="P15" s="1104"/>
    </row>
    <row r="16" spans="1:16" ht="21.75" customHeight="1">
      <c r="A16" s="798" t="s">
        <v>27</v>
      </c>
      <c r="B16" s="799"/>
      <c r="C16" s="799"/>
      <c r="D16" s="799"/>
      <c r="E16" s="806">
        <v>0</v>
      </c>
      <c r="F16" s="806">
        <v>0</v>
      </c>
      <c r="G16" s="806">
        <v>0</v>
      </c>
      <c r="H16" s="806">
        <v>0</v>
      </c>
      <c r="I16" s="806">
        <v>0</v>
      </c>
      <c r="J16" s="806">
        <v>0</v>
      </c>
      <c r="K16" s="1105"/>
      <c r="L16" s="1106"/>
      <c r="M16" s="1106"/>
      <c r="N16" s="1106"/>
      <c r="O16" s="1106"/>
      <c r="P16" s="1107"/>
    </row>
    <row r="17" spans="1:17" ht="21.75" customHeight="1">
      <c r="A17" s="798" t="s">
        <v>28</v>
      </c>
      <c r="B17" s="799"/>
      <c r="C17" s="799"/>
      <c r="D17" s="799"/>
      <c r="E17" s="806">
        <v>0</v>
      </c>
      <c r="F17" s="806">
        <v>0</v>
      </c>
      <c r="G17" s="806">
        <v>0</v>
      </c>
      <c r="H17" s="806">
        <v>0</v>
      </c>
      <c r="I17" s="806">
        <v>0</v>
      </c>
      <c r="J17" s="806">
        <v>0</v>
      </c>
      <c r="K17" s="1105"/>
      <c r="L17" s="1106"/>
      <c r="M17" s="1106"/>
      <c r="N17" s="1106"/>
      <c r="O17" s="1106"/>
      <c r="P17" s="1107"/>
    </row>
    <row r="18" spans="1:17" ht="21.75" customHeight="1">
      <c r="A18" s="798" t="s">
        <v>29</v>
      </c>
      <c r="B18" s="799"/>
      <c r="C18" s="799"/>
      <c r="D18" s="799"/>
      <c r="E18" s="806">
        <v>0</v>
      </c>
      <c r="F18" s="806">
        <v>0</v>
      </c>
      <c r="G18" s="806">
        <v>0</v>
      </c>
      <c r="H18" s="806">
        <v>0</v>
      </c>
      <c r="I18" s="806">
        <v>0</v>
      </c>
      <c r="J18" s="806">
        <v>0</v>
      </c>
      <c r="K18" s="1105"/>
      <c r="L18" s="1106"/>
      <c r="M18" s="1106"/>
      <c r="N18" s="1106"/>
      <c r="O18" s="1106"/>
      <c r="P18" s="1107"/>
    </row>
    <row r="19" spans="1:17" ht="21.75" customHeight="1">
      <c r="A19" s="800" t="s">
        <v>30</v>
      </c>
      <c r="B19" s="801"/>
      <c r="C19" s="801"/>
      <c r="D19" s="801"/>
      <c r="E19" s="807">
        <v>0</v>
      </c>
      <c r="F19" s="807">
        <v>0</v>
      </c>
      <c r="G19" s="807">
        <v>0</v>
      </c>
      <c r="H19" s="807">
        <v>0</v>
      </c>
      <c r="I19" s="807">
        <v>0</v>
      </c>
      <c r="J19" s="807">
        <v>0</v>
      </c>
      <c r="K19" s="1108"/>
      <c r="L19" s="1109"/>
      <c r="M19" s="1109"/>
      <c r="N19" s="1109"/>
      <c r="O19" s="1109"/>
      <c r="P19" s="1110"/>
    </row>
    <row r="20" spans="1:17" ht="21.75" customHeight="1">
      <c r="A20" s="1111" t="s">
        <v>897</v>
      </c>
      <c r="B20" s="1112"/>
      <c r="C20" s="1112"/>
      <c r="D20" s="1112"/>
      <c r="E20" s="590">
        <f t="shared" ref="E20:J20" si="1">+E14-E15</f>
        <v>0</v>
      </c>
      <c r="F20" s="590">
        <f t="shared" si="1"/>
        <v>0</v>
      </c>
      <c r="G20" s="590">
        <f t="shared" si="1"/>
        <v>0</v>
      </c>
      <c r="H20" s="590">
        <f t="shared" si="1"/>
        <v>0</v>
      </c>
      <c r="I20" s="590">
        <f t="shared" si="1"/>
        <v>0</v>
      </c>
      <c r="J20" s="590">
        <f t="shared" si="1"/>
        <v>0</v>
      </c>
      <c r="K20" s="1113"/>
      <c r="L20" s="1113"/>
      <c r="M20" s="1113"/>
      <c r="N20" s="1113"/>
      <c r="O20" s="1113"/>
      <c r="P20" s="1113"/>
    </row>
    <row r="21" spans="1:17" ht="21.75" customHeight="1">
      <c r="A21" s="981" t="s">
        <v>891</v>
      </c>
      <c r="B21" s="982"/>
      <c r="C21" s="982"/>
      <c r="D21" s="982"/>
      <c r="E21" s="808"/>
      <c r="F21" s="590">
        <f>F20*6</f>
        <v>0</v>
      </c>
      <c r="G21" s="808"/>
      <c r="H21" s="590">
        <f>H20*6</f>
        <v>0</v>
      </c>
      <c r="I21" s="808"/>
      <c r="J21" s="590">
        <f>J20*6</f>
        <v>0</v>
      </c>
      <c r="K21" s="981" t="s">
        <v>904</v>
      </c>
      <c r="L21" s="982"/>
      <c r="M21" s="982"/>
      <c r="N21" s="982"/>
      <c r="O21" s="982"/>
      <c r="P21" s="983"/>
    </row>
    <row r="22" spans="1:17" ht="43.5" customHeight="1">
      <c r="A22" s="981" t="s">
        <v>892</v>
      </c>
      <c r="B22" s="982"/>
      <c r="C22" s="982"/>
      <c r="D22" s="982"/>
      <c r="E22" s="808"/>
      <c r="F22" s="590">
        <f>F21*1.03</f>
        <v>0</v>
      </c>
      <c r="G22" s="808"/>
      <c r="H22" s="590">
        <f>H21*1.03</f>
        <v>0</v>
      </c>
      <c r="I22" s="808"/>
      <c r="J22" s="590">
        <f>J21*1.03</f>
        <v>0</v>
      </c>
      <c r="K22" s="981" t="s">
        <v>905</v>
      </c>
      <c r="L22" s="982"/>
      <c r="M22" s="982"/>
      <c r="N22" s="982"/>
      <c r="O22" s="982"/>
      <c r="P22" s="983"/>
    </row>
    <row r="23" spans="1:17" ht="21.75" customHeight="1">
      <c r="A23" s="1118" t="s">
        <v>898</v>
      </c>
      <c r="B23" s="1119"/>
      <c r="C23" s="1119"/>
      <c r="D23" s="1119"/>
      <c r="E23" s="590">
        <f>+E20</f>
        <v>0</v>
      </c>
      <c r="F23" s="589">
        <f>+F22*2</f>
        <v>0</v>
      </c>
      <c r="G23" s="590">
        <f>+G20</f>
        <v>0</v>
      </c>
      <c r="H23" s="589">
        <f>+H22*2</f>
        <v>0</v>
      </c>
      <c r="I23" s="590">
        <f>+I20</f>
        <v>0</v>
      </c>
      <c r="J23" s="589">
        <f>+J22*2</f>
        <v>0</v>
      </c>
      <c r="K23" s="1120"/>
      <c r="L23" s="1121"/>
      <c r="M23" s="1121"/>
      <c r="N23" s="1121"/>
      <c r="O23" s="1121"/>
      <c r="P23" s="1122"/>
    </row>
    <row r="24" spans="1:17" ht="21.75" customHeight="1">
      <c r="A24" s="1111" t="s">
        <v>899</v>
      </c>
      <c r="B24" s="1112"/>
      <c r="C24" s="1112"/>
      <c r="D24" s="1112"/>
      <c r="E24" s="590"/>
      <c r="F24" s="589">
        <f>+F23*1.06</f>
        <v>0</v>
      </c>
      <c r="G24" s="590"/>
      <c r="H24" s="589">
        <f>+H23*1.06</f>
        <v>0</v>
      </c>
      <c r="I24" s="590"/>
      <c r="J24" s="589">
        <f>+J23*1.06</f>
        <v>0</v>
      </c>
      <c r="K24" s="1123" t="s">
        <v>31</v>
      </c>
      <c r="L24" s="1124"/>
      <c r="M24" s="1124"/>
      <c r="N24" s="1124"/>
      <c r="O24" s="1124"/>
      <c r="P24" s="1125"/>
    </row>
    <row r="25" spans="1:17" ht="21.75" customHeight="1" thickBot="1">
      <c r="A25" s="1126" t="s">
        <v>900</v>
      </c>
      <c r="B25" s="1127"/>
      <c r="C25" s="1127"/>
      <c r="D25" s="1127"/>
      <c r="E25" s="809">
        <f>+E23</f>
        <v>0</v>
      </c>
      <c r="F25" s="810">
        <f>+F24</f>
        <v>0</v>
      </c>
      <c r="G25" s="809">
        <f>+G23</f>
        <v>0</v>
      </c>
      <c r="H25" s="810">
        <f>+H24</f>
        <v>0</v>
      </c>
      <c r="I25" s="809">
        <f>+I23</f>
        <v>0</v>
      </c>
      <c r="J25" s="810">
        <f>+J24</f>
        <v>0</v>
      </c>
      <c r="K25" s="1128"/>
      <c r="L25" s="1129"/>
      <c r="M25" s="1129"/>
      <c r="N25" s="1129"/>
      <c r="O25" s="1129"/>
      <c r="P25" s="1130"/>
    </row>
    <row r="26" spans="1:17" ht="21.75" customHeight="1" thickTop="1">
      <c r="A26" s="1131" t="s">
        <v>655</v>
      </c>
      <c r="B26" s="1132"/>
      <c r="C26" s="1132"/>
      <c r="D26" s="1132"/>
      <c r="E26" s="811">
        <v>0</v>
      </c>
      <c r="F26" s="811">
        <v>0</v>
      </c>
      <c r="G26" s="811">
        <v>0</v>
      </c>
      <c r="H26" s="811">
        <v>0</v>
      </c>
      <c r="I26" s="811">
        <v>0</v>
      </c>
      <c r="J26" s="811">
        <v>0</v>
      </c>
      <c r="K26" s="753"/>
      <c r="L26" s="753"/>
      <c r="M26" s="753"/>
      <c r="N26" s="753"/>
      <c r="O26" s="753"/>
      <c r="P26" s="753"/>
      <c r="Q26" s="773"/>
    </row>
    <row r="27" spans="1:17" ht="21.75" customHeight="1">
      <c r="A27" s="1114" t="s">
        <v>901</v>
      </c>
      <c r="B27" s="1114"/>
      <c r="C27" s="1114"/>
      <c r="D27" s="1114"/>
      <c r="E27" s="812">
        <f>+E25</f>
        <v>0</v>
      </c>
      <c r="F27" s="812">
        <f>+F25-F26</f>
        <v>0</v>
      </c>
      <c r="G27" s="812">
        <f>+G25</f>
        <v>0</v>
      </c>
      <c r="H27" s="812">
        <f>+H25-H26</f>
        <v>0</v>
      </c>
      <c r="I27" s="812">
        <f>+I25</f>
        <v>0</v>
      </c>
      <c r="J27" s="812">
        <f>+J25-J26</f>
        <v>0</v>
      </c>
      <c r="K27" s="1115"/>
      <c r="L27" s="1116"/>
      <c r="M27" s="1116"/>
      <c r="N27" s="1116"/>
      <c r="O27" s="1116"/>
      <c r="P27" s="1117"/>
    </row>
    <row r="28" spans="1:17" ht="11.25" customHeight="1">
      <c r="A28" s="272"/>
      <c r="B28" s="272"/>
      <c r="C28" s="272"/>
      <c r="D28" s="272"/>
      <c r="E28" s="272"/>
      <c r="F28" s="272"/>
      <c r="G28" s="272"/>
      <c r="H28" s="272"/>
      <c r="I28" s="272"/>
      <c r="J28" s="272"/>
    </row>
    <row r="29" spans="1:17">
      <c r="A29" s="20" t="s">
        <v>26</v>
      </c>
      <c r="B29" s="20"/>
      <c r="C29" s="20"/>
      <c r="D29" s="20"/>
      <c r="E29" s="20"/>
      <c r="F29" s="20"/>
      <c r="G29" s="20"/>
      <c r="H29" s="20"/>
      <c r="I29" s="20"/>
      <c r="J29" s="20"/>
      <c r="M29" s="22"/>
      <c r="P29" s="23"/>
    </row>
    <row r="30" spans="1:17" s="11" customFormat="1"/>
    <row r="31" spans="1:17" s="11" customFormat="1"/>
    <row r="32" spans="1:17" s="11" customFormat="1"/>
    <row r="33" s="11" customFormat="1"/>
    <row r="34" s="11" customFormat="1"/>
  </sheetData>
  <mergeCells count="39">
    <mergeCell ref="A27:D27"/>
    <mergeCell ref="K27:P27"/>
    <mergeCell ref="A21:D21"/>
    <mergeCell ref="K21:P21"/>
    <mergeCell ref="A22:D22"/>
    <mergeCell ref="K22:P22"/>
    <mergeCell ref="A23:D23"/>
    <mergeCell ref="K23:P23"/>
    <mergeCell ref="A24:D24"/>
    <mergeCell ref="K24:P24"/>
    <mergeCell ref="A25:D25"/>
    <mergeCell ref="K25:P25"/>
    <mergeCell ref="A26:D26"/>
    <mergeCell ref="A14:D14"/>
    <mergeCell ref="K14:P14"/>
    <mergeCell ref="A15:D15"/>
    <mergeCell ref="K15:P19"/>
    <mergeCell ref="A20:D20"/>
    <mergeCell ref="K20:P20"/>
    <mergeCell ref="A11:D13"/>
    <mergeCell ref="E11:F11"/>
    <mergeCell ref="G11:J11"/>
    <mergeCell ref="K11:P13"/>
    <mergeCell ref="E12:F12"/>
    <mergeCell ref="G12:H12"/>
    <mergeCell ref="I12:J12"/>
    <mergeCell ref="K10:P10"/>
    <mergeCell ref="A1:P1"/>
    <mergeCell ref="A2:P2"/>
    <mergeCell ref="B3:D3"/>
    <mergeCell ref="H3:I3"/>
    <mergeCell ref="B4:D4"/>
    <mergeCell ref="D6:G6"/>
    <mergeCell ref="K6:L6"/>
    <mergeCell ref="D7:E7"/>
    <mergeCell ref="D8:E8"/>
    <mergeCell ref="A9:B9"/>
    <mergeCell ref="D9:G9"/>
    <mergeCell ref="K9:P9"/>
  </mergeCells>
  <printOptions horizontalCentered="1"/>
  <pageMargins left="0.25" right="0.25" top="0.43307086614173201" bottom="0.74803149606299202" header="0.23622047244094499" footer="0"/>
  <pageSetup paperSize="9" scale="51" fitToHeight="0" orientation="portrait" r:id="rId1"/>
  <headerFooter>
    <oddHeader>&amp;R&amp;"TH SarabunPSK,Bold"&amp;16ลูกจ้างประจำ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0EAE-31F7-4A30-8C9F-0D4E0DC8DD79}">
  <sheetPr>
    <tabColor theme="5"/>
    <pageSetUpPr fitToPage="1"/>
  </sheetPr>
  <dimension ref="A2:L47"/>
  <sheetViews>
    <sheetView zoomScale="85" zoomScaleNormal="85" zoomScaleSheetLayoutView="80" workbookViewId="0">
      <selection activeCell="D25" sqref="D25"/>
    </sheetView>
  </sheetViews>
  <sheetFormatPr defaultColWidth="9" defaultRowHeight="21"/>
  <cols>
    <col min="1" max="1" width="8.140625" style="8" customWidth="1"/>
    <col min="2" max="2" width="13.7109375" style="8" customWidth="1"/>
    <col min="3" max="3" width="11" style="8" customWidth="1"/>
    <col min="4" max="4" width="20.7109375" style="8" customWidth="1"/>
    <col min="5" max="5" width="10.7109375" style="8" customWidth="1"/>
    <col min="6" max="6" width="13.7109375" style="8" customWidth="1"/>
    <col min="7" max="7" width="10.7109375" style="8" customWidth="1"/>
    <col min="8" max="8" width="13.7109375" style="8" customWidth="1"/>
    <col min="9" max="10" width="7.7109375" style="8" customWidth="1"/>
    <col min="11" max="11" width="65.7109375" style="8" customWidth="1"/>
    <col min="12" max="12" width="35.7109375" style="8" customWidth="1"/>
    <col min="13" max="16384" width="9" style="8"/>
  </cols>
  <sheetData>
    <row r="2" spans="1:12">
      <c r="A2" s="813" t="s">
        <v>906</v>
      </c>
      <c r="B2" s="793"/>
      <c r="C2" s="793"/>
      <c r="D2" s="814" t="s">
        <v>3</v>
      </c>
      <c r="E2" s="1141">
        <f>H6</f>
        <v>0</v>
      </c>
      <c r="F2" s="1141"/>
      <c r="G2" s="815"/>
      <c r="H2" s="793"/>
      <c r="I2" s="1142"/>
      <c r="J2" s="1142"/>
      <c r="K2" s="299"/>
      <c r="L2" s="299"/>
    </row>
    <row r="3" spans="1:12" ht="24" customHeight="1">
      <c r="A3" s="1143" t="s">
        <v>699</v>
      </c>
      <c r="B3" s="1144" t="s">
        <v>10</v>
      </c>
      <c r="C3" s="1145"/>
      <c r="D3" s="1146"/>
      <c r="E3" s="1153" t="s">
        <v>890</v>
      </c>
      <c r="F3" s="1154"/>
      <c r="G3" s="1095" t="s">
        <v>867</v>
      </c>
      <c r="H3" s="1095"/>
      <c r="I3" s="1143" t="s">
        <v>11</v>
      </c>
      <c r="J3" s="1143"/>
      <c r="K3" s="299"/>
      <c r="L3" s="299"/>
    </row>
    <row r="4" spans="1:12" ht="24" customHeight="1">
      <c r="A4" s="1143"/>
      <c r="B4" s="1147"/>
      <c r="C4" s="1148"/>
      <c r="D4" s="1149"/>
      <c r="E4" s="1155" t="s">
        <v>161</v>
      </c>
      <c r="F4" s="1155"/>
      <c r="G4" s="1095" t="s">
        <v>19</v>
      </c>
      <c r="H4" s="1095"/>
      <c r="I4" s="1143"/>
      <c r="J4" s="1143"/>
      <c r="K4" s="299"/>
      <c r="L4" s="299"/>
    </row>
    <row r="5" spans="1:12" ht="24" customHeight="1">
      <c r="A5" s="1143"/>
      <c r="B5" s="1150"/>
      <c r="C5" s="1151"/>
      <c r="D5" s="1152"/>
      <c r="E5" s="848" t="s">
        <v>2</v>
      </c>
      <c r="F5" s="849" t="s">
        <v>3</v>
      </c>
      <c r="G5" s="848" t="s">
        <v>2</v>
      </c>
      <c r="H5" s="849" t="s">
        <v>3</v>
      </c>
      <c r="I5" s="1143"/>
      <c r="J5" s="1143"/>
      <c r="K5" s="299"/>
      <c r="L5" s="299"/>
    </row>
    <row r="6" spans="1:12" s="365" customFormat="1" ht="21.75" thickBot="1">
      <c r="A6" s="1067" t="s">
        <v>20</v>
      </c>
      <c r="B6" s="1067"/>
      <c r="C6" s="1067"/>
      <c r="D6" s="1067"/>
      <c r="E6" s="767">
        <f t="shared" ref="E6:G6" si="0">E7+E9</f>
        <v>0</v>
      </c>
      <c r="F6" s="768">
        <f t="shared" si="0"/>
        <v>0</v>
      </c>
      <c r="G6" s="767">
        <f t="shared" si="0"/>
        <v>0</v>
      </c>
      <c r="H6" s="768">
        <f>H7+H9</f>
        <v>0</v>
      </c>
      <c r="I6" s="1137"/>
      <c r="J6" s="1137"/>
      <c r="K6" s="766"/>
      <c r="L6" s="766"/>
    </row>
    <row r="7" spans="1:12" s="365" customFormat="1" ht="21.75" thickTop="1">
      <c r="A7" s="1138" t="s">
        <v>702</v>
      </c>
      <c r="B7" s="1139"/>
      <c r="C7" s="1139"/>
      <c r="D7" s="1140"/>
      <c r="E7" s="850">
        <f t="shared" ref="E7:H7" si="1">E8</f>
        <v>0</v>
      </c>
      <c r="F7" s="851">
        <f t="shared" si="1"/>
        <v>0</v>
      </c>
      <c r="G7" s="850">
        <f t="shared" si="1"/>
        <v>0</v>
      </c>
      <c r="H7" s="851">
        <f t="shared" si="1"/>
        <v>0</v>
      </c>
      <c r="I7" s="1069"/>
      <c r="J7" s="1069"/>
      <c r="K7" s="766"/>
      <c r="L7" s="766"/>
    </row>
    <row r="8" spans="1:12">
      <c r="A8" s="366"/>
      <c r="B8" s="981" t="s">
        <v>708</v>
      </c>
      <c r="C8" s="982"/>
      <c r="D8" s="983"/>
      <c r="E8" s="367">
        <v>0</v>
      </c>
      <c r="F8" s="368">
        <v>0</v>
      </c>
      <c r="G8" s="367">
        <v>0</v>
      </c>
      <c r="H8" s="368">
        <v>0</v>
      </c>
      <c r="I8" s="973"/>
      <c r="J8" s="973"/>
      <c r="K8" s="299"/>
      <c r="L8" s="299"/>
    </row>
    <row r="9" spans="1:12" s="365" customFormat="1">
      <c r="A9" s="1133" t="s">
        <v>706</v>
      </c>
      <c r="B9" s="1134"/>
      <c r="C9" s="1134"/>
      <c r="D9" s="1135"/>
      <c r="E9" s="682">
        <f t="shared" ref="E9:H9" si="2">E10</f>
        <v>0</v>
      </c>
      <c r="F9" s="683">
        <f t="shared" si="2"/>
        <v>0</v>
      </c>
      <c r="G9" s="682">
        <f t="shared" si="2"/>
        <v>0</v>
      </c>
      <c r="H9" s="683">
        <f t="shared" si="2"/>
        <v>0</v>
      </c>
      <c r="I9" s="1065"/>
      <c r="J9" s="1065"/>
      <c r="K9" s="766"/>
      <c r="L9" s="766"/>
    </row>
    <row r="10" spans="1:12" ht="47.25" customHeight="1">
      <c r="A10" s="366"/>
      <c r="B10" s="981" t="s">
        <v>709</v>
      </c>
      <c r="C10" s="982"/>
      <c r="D10" s="983"/>
      <c r="E10" s="367">
        <v>0</v>
      </c>
      <c r="F10" s="368">
        <v>0</v>
      </c>
      <c r="G10" s="367">
        <v>0</v>
      </c>
      <c r="H10" s="368">
        <v>0</v>
      </c>
      <c r="I10" s="973"/>
      <c r="J10" s="973"/>
      <c r="K10" s="299"/>
      <c r="L10" s="299"/>
    </row>
    <row r="11" spans="1:12" s="11" customFormat="1">
      <c r="A11" s="1136"/>
      <c r="B11" s="1136"/>
      <c r="C11" s="1136"/>
      <c r="D11" s="1136"/>
      <c r="E11" s="1136"/>
      <c r="F11" s="1136"/>
      <c r="G11" s="1136"/>
      <c r="H11" s="1136"/>
      <c r="I11" s="1136"/>
      <c r="J11" s="1136"/>
      <c r="K11" s="299"/>
      <c r="L11" s="299"/>
    </row>
    <row r="12" spans="1:12" hidden="1"/>
    <row r="13" spans="1:12" hidden="1"/>
    <row r="14" spans="1:12" hidden="1"/>
    <row r="15" spans="1:12" hidden="1"/>
    <row r="16" spans="1:12" hidden="1"/>
    <row r="17" s="8" customFormat="1" hidden="1"/>
    <row r="18" s="8" customFormat="1" hidden="1"/>
    <row r="19" s="8" customFormat="1" hidden="1"/>
    <row r="20" s="8" customFormat="1" hidden="1"/>
    <row r="21" s="8" customFormat="1" hidden="1"/>
    <row r="22" s="8" customFormat="1" hidden="1"/>
    <row r="24" s="8" customFormat="1" ht="24" customHeight="1"/>
    <row r="25" s="8" customFormat="1" ht="24" customHeight="1"/>
    <row r="26" s="8" customFormat="1" ht="24" customHeight="1"/>
    <row r="30" s="8" customFormat="1" hidden="1"/>
    <row r="31" s="8" customFormat="1" hidden="1"/>
    <row r="32" s="8" customFormat="1" hidden="1"/>
    <row r="33" s="8" customFormat="1" hidden="1"/>
    <row r="34" s="8" customFormat="1" hidden="1"/>
    <row r="35" s="8" customFormat="1" hidden="1"/>
    <row r="36" s="8" customFormat="1" hidden="1"/>
    <row r="37" s="8" customFormat="1" hidden="1"/>
    <row r="38" s="8" customFormat="1" hidden="1"/>
    <row r="39" s="8" customFormat="1" hidden="1"/>
    <row r="40" s="8" customFormat="1" hidden="1"/>
    <row r="41" s="8" customFormat="1" hidden="1"/>
    <row r="42" s="8" customFormat="1" hidden="1"/>
    <row r="43" s="8" customFormat="1" hidden="1"/>
    <row r="47" s="8" customFormat="1" hidden="1"/>
  </sheetData>
  <mergeCells count="20">
    <mergeCell ref="E2:F2"/>
    <mergeCell ref="I2:J2"/>
    <mergeCell ref="A3:A5"/>
    <mergeCell ref="B3:D5"/>
    <mergeCell ref="E3:F3"/>
    <mergeCell ref="G3:H3"/>
    <mergeCell ref="I3:J5"/>
    <mergeCell ref="E4:F4"/>
    <mergeCell ref="G4:H4"/>
    <mergeCell ref="A6:D6"/>
    <mergeCell ref="I6:J6"/>
    <mergeCell ref="A7:D7"/>
    <mergeCell ref="I7:J7"/>
    <mergeCell ref="B8:D8"/>
    <mergeCell ref="I8:J8"/>
    <mergeCell ref="A9:D9"/>
    <mergeCell ref="I9:J9"/>
    <mergeCell ref="B10:D10"/>
    <mergeCell ref="I10:J10"/>
    <mergeCell ref="A11:J11"/>
  </mergeCells>
  <printOptions horizontalCentered="1"/>
  <pageMargins left="0.25" right="0.25" top="0.75" bottom="0.15748031496063" header="0.23622047244094499" footer="0"/>
  <pageSetup paperSize="9" scale="83" fitToHeight="0" orientation="portrait" r:id="rId1"/>
  <headerFooter>
    <oddHeader>&amp;R&amp;"TH SarabunPSK,Bold"&amp;16ลูกจ้างประจำ</oddHead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19</vt:i4>
      </vt:variant>
    </vt:vector>
  </HeadingPairs>
  <TitlesOfParts>
    <vt:vector size="34" baseType="lpstr">
      <vt:lpstr>สรุปข้อเสนอวงเงิน </vt:lpstr>
      <vt:lpstr>รายละเอียดข้อเสนอวงเงิน</vt:lpstr>
      <vt:lpstr>(ตัวอย่าง) แบบคำขอเบื้องต้น </vt:lpstr>
      <vt:lpstr>แบบคำขอเบื้องต้น ปี 68</vt:lpstr>
      <vt:lpstr>กรอบ ขรก-พนักงาน</vt:lpstr>
      <vt:lpstr>ข้าราชการ</vt:lpstr>
      <vt:lpstr>เงินเพิ่มอื่นที่จ่ายควบ</vt:lpstr>
      <vt:lpstr>ลูกจ้างประจำ</vt:lpstr>
      <vt:lpstr>เงินเพิ่มอื่น</vt:lpstr>
      <vt:lpstr>พนักงานราชการ</vt:lpstr>
      <vt:lpstr>ง.001 สรุป (ระบบ) </vt:lpstr>
      <vt:lpstr>ง.001 รายละเอียด (ระบบ)</vt:lpstr>
      <vt:lpstr>(ตัวอย่าง) สรุปข้อเสนอวงเงิน</vt:lpstr>
      <vt:lpstr>(ตัวอย่าง) รายละเอียดข้อเสนอ</vt:lpstr>
      <vt:lpstr>ตัวอย่าง 001 แผนงบบุคลากร (67)</vt:lpstr>
      <vt:lpstr>'(ตัวอย่าง) รายละเอียดข้อเสนอ'!Print_Area</vt:lpstr>
      <vt:lpstr>'(ตัวอย่าง) สรุปข้อเสนอวงเงิน'!Print_Area</vt:lpstr>
      <vt:lpstr>ข้าราชการ!Print_Area</vt:lpstr>
      <vt:lpstr>'ง.001 รายละเอียด (ระบบ)'!Print_Area</vt:lpstr>
      <vt:lpstr>'ง.001 สรุป (ระบบ) '!Print_Area</vt:lpstr>
      <vt:lpstr>'ตัวอย่าง 001 แผนงบบุคลากร (67)'!Print_Area</vt:lpstr>
      <vt:lpstr>พนักงานราชการ!Print_Area</vt:lpstr>
      <vt:lpstr>รายละเอียดข้อเสนอวงเงิน!Print_Area</vt:lpstr>
      <vt:lpstr>ลูกจ้างประจำ!Print_Area</vt:lpstr>
      <vt:lpstr>'สรุปข้อเสนอวงเงิน '!Print_Area</vt:lpstr>
      <vt:lpstr>'(ตัวอย่าง) แบบคำขอเบื้องต้น '!Print_Titles</vt:lpstr>
      <vt:lpstr>'(ตัวอย่าง) รายละเอียดข้อเสนอ'!Print_Titles</vt:lpstr>
      <vt:lpstr>'(ตัวอย่าง) สรุปข้อเสนอวงเงิน'!Print_Titles</vt:lpstr>
      <vt:lpstr>'แบบคำขอเบื้องต้น ปี 68'!Print_Titles</vt:lpstr>
      <vt:lpstr>'ง.001 รายละเอียด (ระบบ)'!Print_Titles</vt:lpstr>
      <vt:lpstr>'ง.001 สรุป (ระบบ) '!Print_Titles</vt:lpstr>
      <vt:lpstr>'ตัวอย่าง 001 แผนงบบุคลากร (67)'!Print_Titles</vt:lpstr>
      <vt:lpstr>รายละเอียดข้อเสนอวงเงิน!Print_Titles</vt:lpstr>
      <vt:lpstr>'สรุปข้อเสนอวงเงิน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ปิยดา ราโช</dc:creator>
  <cp:lastModifiedBy>Sudarat Sansuriwong</cp:lastModifiedBy>
  <cp:lastPrinted>2024-09-21T03:36:49Z</cp:lastPrinted>
  <dcterms:created xsi:type="dcterms:W3CDTF">2018-12-19T07:51:07Z</dcterms:created>
  <dcterms:modified xsi:type="dcterms:W3CDTF">2024-09-21T03:55:09Z</dcterms:modified>
</cp:coreProperties>
</file>